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praha.mmr.cz\dfs\j\SF\IROP\15 - Dokumentace programu\OM IROP\_Závazná stanoviska\ZS č. 45 - Příloha P37_Přehled změny smlouvy\5 k vydání\"/>
    </mc:Choice>
  </mc:AlternateContent>
  <xr:revisionPtr revIDLastSave="0" documentId="13_ncr:1_{6B13856F-6C8A-4AD8-966F-7731E1E1E3F3}" xr6:coauthVersionLast="47" xr6:coauthVersionMax="47" xr10:uidLastSave="{00000000-0000-0000-0000-000000000000}"/>
  <bookViews>
    <workbookView xWindow="1560" yWindow="1560" windowWidth="21600" windowHeight="12735" xr2:uid="{00000000-000D-0000-FFFF-FFFF00000000}"/>
  </bookViews>
  <sheets>
    <sheet name="Titulní strana" sheetId="2" r:id="rId1"/>
    <sheet name="Přehled-ZZVZ" sheetId="1" r:id="rId2"/>
    <sheet name="Přehled-MPZ" sheetId="6" r:id="rId3"/>
    <sheet name="Rozhodné datum" sheetId="5" state="hidden"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4" i="6" l="1"/>
  <c r="G65" i="6" l="1"/>
  <c r="F65" i="6"/>
  <c r="N53" i="6"/>
  <c r="N54" i="6"/>
  <c r="N55" i="6"/>
  <c r="N56" i="6"/>
  <c r="N57" i="6"/>
  <c r="N58" i="6"/>
  <c r="N59" i="6"/>
  <c r="N60" i="6"/>
  <c r="N61" i="6"/>
  <c r="N62" i="6"/>
  <c r="N63" i="6"/>
  <c r="N41" i="6"/>
  <c r="N42" i="6"/>
  <c r="N43" i="6"/>
  <c r="N44" i="6"/>
  <c r="N45" i="6"/>
  <c r="N46" i="6"/>
  <c r="N47" i="6"/>
  <c r="N48" i="6"/>
  <c r="O48" i="6" s="1"/>
  <c r="N49" i="6"/>
  <c r="N50" i="6"/>
  <c r="N51" i="6"/>
  <c r="L41" i="6"/>
  <c r="J60" i="6"/>
  <c r="J61" i="6"/>
  <c r="J62" i="6"/>
  <c r="J63" i="6"/>
  <c r="H60" i="6"/>
  <c r="H61" i="6"/>
  <c r="H62" i="6"/>
  <c r="H63" i="6"/>
  <c r="L60" i="6"/>
  <c r="M60" i="6" s="1"/>
  <c r="L61" i="6"/>
  <c r="M61" i="6" s="1"/>
  <c r="L62" i="6"/>
  <c r="M62" i="6" s="1"/>
  <c r="H64" i="1"/>
  <c r="H65" i="1"/>
  <c r="H66" i="1"/>
  <c r="H67" i="1"/>
  <c r="H68" i="1"/>
  <c r="H69" i="1"/>
  <c r="H70" i="1"/>
  <c r="J61" i="1"/>
  <c r="J62" i="1"/>
  <c r="J63" i="1"/>
  <c r="J64" i="1"/>
  <c r="J65" i="1"/>
  <c r="J66" i="1"/>
  <c r="J67" i="1"/>
  <c r="J68" i="1"/>
  <c r="J69" i="1"/>
  <c r="J70" i="1"/>
  <c r="L68" i="1"/>
  <c r="M68" i="1"/>
  <c r="L67" i="1"/>
  <c r="M67" i="1" s="1"/>
  <c r="L69" i="1"/>
  <c r="M69" i="1"/>
  <c r="L63" i="6"/>
  <c r="M63" i="6" s="1"/>
  <c r="L59" i="6"/>
  <c r="M59" i="6" s="1"/>
  <c r="J59" i="6"/>
  <c r="L58" i="6"/>
  <c r="M58" i="6" s="1"/>
  <c r="J58" i="6"/>
  <c r="L57" i="6"/>
  <c r="M57" i="6" s="1"/>
  <c r="J57" i="6"/>
  <c r="L56" i="6"/>
  <c r="M56" i="6" s="1"/>
  <c r="J56" i="6"/>
  <c r="L55" i="6"/>
  <c r="M55" i="6" s="1"/>
  <c r="J55" i="6"/>
  <c r="L54" i="6"/>
  <c r="J54" i="6"/>
  <c r="L53" i="6"/>
  <c r="J53" i="6"/>
  <c r="H53" i="6"/>
  <c r="H54" i="6" s="1"/>
  <c r="H55" i="6" s="1"/>
  <c r="H56" i="6" s="1"/>
  <c r="I52" i="6"/>
  <c r="I61" i="6" s="1"/>
  <c r="L51" i="6"/>
  <c r="M51" i="6" s="1"/>
  <c r="J51" i="6"/>
  <c r="H51" i="6"/>
  <c r="L50" i="6"/>
  <c r="M50" i="6" s="1"/>
  <c r="J50" i="6"/>
  <c r="H50" i="6"/>
  <c r="L49" i="6"/>
  <c r="M49" i="6" s="1"/>
  <c r="J49" i="6"/>
  <c r="H49" i="6"/>
  <c r="L48" i="6"/>
  <c r="M48" i="6" s="1"/>
  <c r="J48" i="6"/>
  <c r="H48" i="6"/>
  <c r="L47" i="6"/>
  <c r="M47" i="6" s="1"/>
  <c r="J47" i="6"/>
  <c r="L46" i="6"/>
  <c r="M46" i="6" s="1"/>
  <c r="J46" i="6"/>
  <c r="L45" i="6"/>
  <c r="M45" i="6" s="1"/>
  <c r="J45" i="6"/>
  <c r="L44" i="6"/>
  <c r="M44" i="6" s="1"/>
  <c r="J44" i="6"/>
  <c r="L43" i="6"/>
  <c r="J43" i="6"/>
  <c r="L42" i="6"/>
  <c r="J42" i="6"/>
  <c r="J41" i="6"/>
  <c r="H41" i="6"/>
  <c r="H42" i="6" s="1"/>
  <c r="I40" i="6"/>
  <c r="I50" i="6" s="1"/>
  <c r="J39" i="6"/>
  <c r="H39" i="6"/>
  <c r="J38" i="6"/>
  <c r="H38" i="6"/>
  <c r="J37" i="6"/>
  <c r="J36" i="6"/>
  <c r="J35" i="6"/>
  <c r="J34" i="6"/>
  <c r="J33" i="6"/>
  <c r="J32" i="6"/>
  <c r="H32" i="6"/>
  <c r="H33" i="6" s="1"/>
  <c r="H34" i="6" s="1"/>
  <c r="H35" i="6" s="1"/>
  <c r="H36" i="6" s="1"/>
  <c r="H37" i="6" s="1"/>
  <c r="I31" i="6"/>
  <c r="I38" i="6" s="1"/>
  <c r="J30" i="6"/>
  <c r="H30" i="6"/>
  <c r="J29" i="6"/>
  <c r="H29" i="6"/>
  <c r="J28" i="6"/>
  <c r="H28" i="6"/>
  <c r="J27" i="6"/>
  <c r="H27" i="6"/>
  <c r="J26" i="6"/>
  <c r="H26" i="6"/>
  <c r="J25" i="6"/>
  <c r="J24" i="6"/>
  <c r="J23" i="6"/>
  <c r="H23" i="6"/>
  <c r="H24" i="6" s="1"/>
  <c r="H25" i="6" s="1"/>
  <c r="I22" i="6"/>
  <c r="I29" i="6" s="1"/>
  <c r="O46" i="6" l="1"/>
  <c r="O47" i="6"/>
  <c r="O49" i="6"/>
  <c r="H65" i="6"/>
  <c r="I65" i="6" s="1"/>
  <c r="O51" i="6"/>
  <c r="O53" i="6"/>
  <c r="O50" i="6"/>
  <c r="O43" i="6"/>
  <c r="O45" i="6"/>
  <c r="O44" i="6"/>
  <c r="O42" i="6"/>
  <c r="M41" i="6"/>
  <c r="O41" i="6"/>
  <c r="O54" i="6"/>
  <c r="O63" i="6"/>
  <c r="O62" i="6"/>
  <c r="O61" i="6"/>
  <c r="O60" i="6"/>
  <c r="O59" i="6"/>
  <c r="O58" i="6"/>
  <c r="O57" i="6"/>
  <c r="O56" i="6"/>
  <c r="O55" i="6"/>
  <c r="I62" i="6"/>
  <c r="I60" i="6"/>
  <c r="I63" i="6"/>
  <c r="M53" i="6"/>
  <c r="M54" i="6"/>
  <c r="I54" i="6"/>
  <c r="I49" i="6"/>
  <c r="I56" i="6"/>
  <c r="H57" i="6"/>
  <c r="I48" i="6"/>
  <c r="I47" i="6"/>
  <c r="I42" i="6"/>
  <c r="I53" i="6"/>
  <c r="I59" i="6"/>
  <c r="I41" i="6"/>
  <c r="I51" i="6"/>
  <c r="I55" i="6"/>
  <c r="I36" i="6"/>
  <c r="I34" i="6"/>
  <c r="M42" i="6"/>
  <c r="M43" i="6"/>
  <c r="K23" i="6"/>
  <c r="K32" i="6"/>
  <c r="H43" i="6"/>
  <c r="I43" i="6" s="1"/>
  <c r="I26" i="6"/>
  <c r="I23" i="6"/>
  <c r="I27" i="6"/>
  <c r="I35" i="6"/>
  <c r="I39" i="6"/>
  <c r="I32" i="6"/>
  <c r="I30" i="6"/>
  <c r="I24" i="6"/>
  <c r="I28" i="6"/>
  <c r="I33" i="6"/>
  <c r="I37" i="6"/>
  <c r="I25" i="6"/>
  <c r="L61" i="1"/>
  <c r="M61" i="1" s="1"/>
  <c r="L62" i="1"/>
  <c r="M62" i="1" s="1"/>
  <c r="L63" i="1"/>
  <c r="M63" i="1" s="1"/>
  <c r="L64" i="1"/>
  <c r="M64" i="1" s="1"/>
  <c r="L65" i="1"/>
  <c r="M65" i="1" s="1"/>
  <c r="L66" i="1"/>
  <c r="M66" i="1" s="1"/>
  <c r="L70" i="1"/>
  <c r="M70" i="1" s="1"/>
  <c r="L60" i="1"/>
  <c r="M55" i="1"/>
  <c r="M57" i="1"/>
  <c r="M58" i="1"/>
  <c r="L49" i="1"/>
  <c r="L50" i="1"/>
  <c r="L51" i="1"/>
  <c r="M51" i="1" s="1"/>
  <c r="L52" i="1"/>
  <c r="M52" i="1" s="1"/>
  <c r="L53" i="1"/>
  <c r="M53" i="1" s="1"/>
  <c r="L54" i="1"/>
  <c r="M54" i="1" s="1"/>
  <c r="L55" i="1"/>
  <c r="L56" i="1"/>
  <c r="M56" i="1" s="1"/>
  <c r="L57" i="1"/>
  <c r="L58" i="1"/>
  <c r="L48" i="1"/>
  <c r="J65" i="6" l="1"/>
  <c r="K47" i="6"/>
  <c r="K59" i="6"/>
  <c r="K53" i="6"/>
  <c r="K41" i="6"/>
  <c r="I57" i="6"/>
  <c r="H58" i="6"/>
  <c r="H44" i="6"/>
  <c r="J60" i="1"/>
  <c r="M60" i="1" s="1"/>
  <c r="K60" i="1" s="1"/>
  <c r="J48" i="1"/>
  <c r="M48" i="1" s="1"/>
  <c r="H60" i="1"/>
  <c r="H61" i="1" s="1"/>
  <c r="F72" i="1"/>
  <c r="J49" i="1"/>
  <c r="M49" i="1" s="1"/>
  <c r="J50" i="1"/>
  <c r="M50" i="1" s="1"/>
  <c r="J51" i="1"/>
  <c r="J52" i="1"/>
  <c r="J53" i="1"/>
  <c r="J54" i="1"/>
  <c r="J55" i="1"/>
  <c r="J56" i="1"/>
  <c r="J57" i="1"/>
  <c r="J58" i="1"/>
  <c r="H48" i="1"/>
  <c r="H49" i="1" s="1"/>
  <c r="H39" i="1"/>
  <c r="J40" i="1"/>
  <c r="J41" i="1"/>
  <c r="J42" i="1"/>
  <c r="J43" i="1"/>
  <c r="J44" i="1"/>
  <c r="J45" i="1"/>
  <c r="J46" i="1"/>
  <c r="J39" i="1"/>
  <c r="J30" i="1"/>
  <c r="H42" i="1"/>
  <c r="H43" i="1"/>
  <c r="H44" i="1"/>
  <c r="H45" i="1"/>
  <c r="H46" i="1"/>
  <c r="H30" i="1"/>
  <c r="H31" i="1" s="1"/>
  <c r="J31" i="1"/>
  <c r="J32" i="1"/>
  <c r="J33" i="1"/>
  <c r="J34" i="1"/>
  <c r="J35" i="1"/>
  <c r="J36" i="1"/>
  <c r="J37" i="1"/>
  <c r="H32" i="1"/>
  <c r="H33" i="1"/>
  <c r="H34" i="1" s="1"/>
  <c r="H35" i="1"/>
  <c r="H36" i="1"/>
  <c r="H37" i="1"/>
  <c r="K63" i="6" l="1"/>
  <c r="K51" i="6"/>
  <c r="H62" i="1"/>
  <c r="H45" i="6"/>
  <c r="I44" i="6"/>
  <c r="I58" i="6"/>
  <c r="H59" i="6"/>
  <c r="K48" i="1"/>
  <c r="K30" i="1"/>
  <c r="H50" i="1"/>
  <c r="H40" i="1"/>
  <c r="K39" i="1"/>
  <c r="H63" i="1" l="1"/>
  <c r="I45" i="6"/>
  <c r="H46" i="6"/>
  <c r="H52" i="1"/>
  <c r="H51" i="1"/>
  <c r="H41" i="1"/>
  <c r="I46" i="6" l="1"/>
  <c r="H47" i="6"/>
  <c r="H53" i="1"/>
  <c r="H54" i="1" s="1"/>
  <c r="H55" i="1" s="1"/>
  <c r="H56" i="1" s="1"/>
  <c r="H57" i="1" s="1"/>
  <c r="H58" i="1" s="1"/>
  <c r="G72" i="1"/>
  <c r="H72" i="1" s="1"/>
  <c r="J72" i="1" s="1"/>
  <c r="I71" i="1"/>
  <c r="I59" i="1"/>
  <c r="I47" i="1"/>
  <c r="I38" i="1"/>
  <c r="I29" i="1"/>
  <c r="I63" i="1" l="1"/>
  <c r="I69" i="1"/>
  <c r="I64" i="1"/>
  <c r="I70" i="1"/>
  <c r="I67" i="1"/>
  <c r="I68" i="1"/>
  <c r="I65" i="1"/>
  <c r="I66" i="1"/>
  <c r="I61" i="1"/>
  <c r="I62" i="1"/>
  <c r="I33" i="1"/>
  <c r="I35" i="1"/>
  <c r="I36" i="1"/>
  <c r="I37" i="1"/>
  <c r="I34" i="1"/>
  <c r="I31" i="1"/>
  <c r="I32" i="1"/>
  <c r="I30" i="1"/>
  <c r="I51" i="1"/>
  <c r="I53" i="1"/>
  <c r="I54" i="1"/>
  <c r="I48" i="1"/>
  <c r="I55" i="1"/>
  <c r="I57" i="1"/>
  <c r="I58" i="1"/>
  <c r="I56" i="1"/>
  <c r="I49" i="1"/>
  <c r="I50" i="1"/>
  <c r="I44" i="1"/>
  <c r="I45" i="1"/>
  <c r="I46" i="1"/>
  <c r="I42" i="1"/>
  <c r="I39" i="1"/>
  <c r="I43" i="1"/>
  <c r="I40" i="1"/>
  <c r="I60" i="1"/>
  <c r="I52" i="1"/>
  <c r="I41" i="1"/>
  <c r="I7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tc={8A53FD06-E1AC-4003-9DE1-0EE5CB1FB91D}</author>
  </authors>
  <commentList>
    <comment ref="C41" authorId="0" shapeId="0" xr:uid="{8A53FD06-E1AC-4003-9DE1-0EE5CB1FB91D}">
      <text>
        <t>[Komentář ve vlákně]
Vaše verze aplikace Excel vám umožňuje číst tento komentář ve vlákně, ale jakékoli jeho úpravy se odeberou, pokud se soubor otevře v novější verzi aplikace Excel. Další informace: https://go.microsoft.com/fwlink/?linkid=870924
Komentář:
    doporučujeme odstranit hvězdičku a červený text změnit na černé písmo, platí pro celou tabulku MPZ IROP1 (níže pod tabulkou není žádná poznámka s hvězdičkou)
Odpověď:
    ok</t>
      </text>
    </comment>
  </commentList>
</comments>
</file>

<file path=xl/sharedStrings.xml><?xml version="1.0" encoding="utf-8"?>
<sst xmlns="http://schemas.openxmlformats.org/spreadsheetml/2006/main" count="258" uniqueCount="88">
  <si>
    <t>INTEGROVANÝ REGIONÁLNÍ OPERAČNÍ PROGRAM</t>
  </si>
  <si>
    <t xml:space="preserve">OBECNÁ PRAVIDLA PRO ŽADATELE A PŘÍJEMCE </t>
  </si>
  <si>
    <t>PŘÍLOHA Č. 37</t>
  </si>
  <si>
    <t>Přehled změny smlouvy</t>
  </si>
  <si>
    <t>Vydání 1.15</t>
  </si>
  <si>
    <t>Číslo projektu</t>
  </si>
  <si>
    <t>Název VZ</t>
  </si>
  <si>
    <t>Číslo/část VZ</t>
  </si>
  <si>
    <t>číslo D.</t>
  </si>
  <si>
    <t>údaj / změna ze dne</t>
  </si>
  <si>
    <t>Předpokládaná hodnota</t>
  </si>
  <si>
    <t>NR</t>
  </si>
  <si>
    <t>Smlouva o dílo</t>
  </si>
  <si>
    <t>xx.xx.xxxx</t>
  </si>
  <si>
    <t>§222</t>
  </si>
  <si>
    <t>odst. 2</t>
  </si>
  <si>
    <r>
      <t xml:space="preserve">Vyhrazené změny
</t>
    </r>
    <r>
      <rPr>
        <i/>
        <sz val="8"/>
        <color theme="1"/>
        <rFont val="Calibri"/>
        <family val="2"/>
        <charset val="238"/>
        <scheme val="minor"/>
      </rPr>
      <t>(bez limitu)</t>
    </r>
  </si>
  <si>
    <t>DATUM změny</t>
  </si>
  <si>
    <t>vícepráce</t>
  </si>
  <si>
    <t>méněpráce</t>
  </si>
  <si>
    <t>odst. 3</t>
  </si>
  <si>
    <r>
      <t xml:space="preserve">Generální klauzule
</t>
    </r>
    <r>
      <rPr>
        <i/>
        <sz val="8"/>
        <color theme="1"/>
        <rFont val="Calibri"/>
        <family val="2"/>
        <charset val="238"/>
        <scheme val="minor"/>
      </rPr>
      <t>(bez limitu)</t>
    </r>
  </si>
  <si>
    <t>Podstatnou změnou závazku ze smlouvy na veřejnou zakázku je taková změna smluvních podmínek, která by
a) umožnila účast jiných dodavatelů nebo by mohla ovlivnit výběr dodavatele v původním zadávacím řízení, pokud by zadávací podmínky původního zadávacího řízení odpovídaly této změně,
b) měnila ekonomickou rovnováhu závazku ze smlouvy ve prospěch vybraného dodavatele, nebo
c) vedla k významnému rozšíření rozsahu plnění veřejné zakázky.</t>
  </si>
  <si>
    <t>Za nepodstatnou změnu lze považovat pouze takovou změnu, která nenaplňuje ani jednu podmínku tohoto odstavce  V opačném, pokud je naplněna i jen jedna hovoříme o změně podstatné</t>
  </si>
  <si>
    <t>odst. 4</t>
  </si>
  <si>
    <r>
      <t xml:space="preserve">De minimis - dodávky a služby
</t>
    </r>
    <r>
      <rPr>
        <i/>
        <sz val="8"/>
        <color theme="1"/>
        <rFont val="Calibri"/>
        <family val="2"/>
        <charset val="238"/>
        <scheme val="minor"/>
      </rPr>
      <t>(limit je tvořem součtem absolutních hodnot, tj. vícepráce plus méněpráce)</t>
    </r>
  </si>
  <si>
    <t>Absolutní hodnota změny závazku ze smlouvy v %</t>
  </si>
  <si>
    <t>Absolutní hodnota všech změn závazku ze smlouvy v %</t>
  </si>
  <si>
    <t>Za podstatnou změnu závazku ze smlouvy na veřejnou zakázku se nepovažuje změna, která nemění celkovou povahu veřejné zakázky a jejíž hodnota je
a) nižší než finanční limit pro nadlimitní veřejnou zakázku a
b) nižší než 10 % původní hodnoty závazku.</t>
  </si>
  <si>
    <r>
      <t xml:space="preserve">De minimis - stavební práce
</t>
    </r>
    <r>
      <rPr>
        <i/>
        <sz val="8"/>
        <color theme="1"/>
        <rFont val="Calibri"/>
        <family val="2"/>
        <charset val="238"/>
        <scheme val="minor"/>
      </rPr>
      <t>(limit je tvořem součtem absolutních hodnot, tj. vícepráce plus méněpráce)</t>
    </r>
  </si>
  <si>
    <t>Za podstatnou změnu závazku ze smlouvy na veřejnou zakázku se nepovažuje změna, která nemění celkovou povahu veřejné zakázky a jejíž hodnota je
a) nižší než finanční limit pro nadlimitní veřejnou zakázku a
b) nižší než 15 % původní hodnoty závazku ze smlouvy na veřejnou zakázku na stavební práce, která není koncesí.</t>
  </si>
  <si>
    <t>odst. 5</t>
  </si>
  <si>
    <r>
      <t xml:space="preserve">Dodatečné změny
</t>
    </r>
    <r>
      <rPr>
        <i/>
        <sz val="8"/>
        <color theme="1"/>
        <rFont val="Calibri"/>
        <family val="2"/>
        <charset val="238"/>
        <scheme val="minor"/>
      </rPr>
      <t>(limit je tvořem součtem absolutních hodnot, tj. vícepráce plus méněpráce)</t>
    </r>
  </si>
  <si>
    <r>
      <t>50%</t>
    </r>
    <r>
      <rPr>
        <b/>
        <sz val="11"/>
        <color rgb="FFFF0000"/>
        <rFont val="Calibri"/>
        <family val="2"/>
        <charset val="238"/>
        <scheme val="minor"/>
      </rPr>
      <t>*</t>
    </r>
  </si>
  <si>
    <t>Absolutní hodnota všech změn závazku ze smlouvy v % k 15.07.2023</t>
  </si>
  <si>
    <t>Sloupec1</t>
  </si>
  <si>
    <t>Sloupec2</t>
  </si>
  <si>
    <t>odst. 6</t>
  </si>
  <si>
    <r>
      <t xml:space="preserve">Nepředvídané změny 
</t>
    </r>
    <r>
      <rPr>
        <i/>
        <sz val="8"/>
        <color theme="1"/>
        <rFont val="Calibri"/>
        <family val="2"/>
        <charset val="238"/>
        <scheme val="minor"/>
      </rPr>
      <t>(limit je tvořem součtem absolutních hodnot, tj. vícepráce plus méněpráce)</t>
    </r>
  </si>
  <si>
    <t>odst.9</t>
  </si>
  <si>
    <r>
      <t xml:space="preserve">Sledování celkového limitu změn 
</t>
    </r>
    <r>
      <rPr>
        <i/>
        <sz val="8"/>
        <color theme="1"/>
        <rFont val="Calibri"/>
        <family val="2"/>
        <charset val="238"/>
        <scheme val="minor"/>
      </rPr>
      <t>(vícepráce po odečtu méněprací)</t>
    </r>
  </si>
  <si>
    <t>Cenový nárůst všech změn závazku ze smlouvy v %</t>
  </si>
  <si>
    <t>odst. 8</t>
  </si>
  <si>
    <t>Uveřejňovací povinnost</t>
  </si>
  <si>
    <t>zvěřejněno - ano/ne</t>
  </si>
  <si>
    <t>zveřejněno dne</t>
  </si>
  <si>
    <t>V případě postupu podle odstavce 5 nebo 6 je zadavatel povinen do 30 dnů od změny závazku odeslat oznámení o změně závazku k uveřejnění způsobem podle § 212.</t>
  </si>
  <si>
    <t>odst. 7</t>
  </si>
  <si>
    <t>Změna položkového rozpočtu na stavební práce</t>
  </si>
  <si>
    <t>Za podstatnou změnu závazku ze smlouvy dle odstavce 3 na veřejnou zakázku, jejímž předmětem je provedení stavebních prací, se nepovažuje záměna jedné nebo více položek soupisu stavebních prací jednou nebo více položkami, za předpokladu že
a) nové položky soupisu stavebních prací představují srovnatelný druh materiálu nebo prací ve vztahu k nahrazovaným položkám,
b) cena materiálu nebo prací podle nových položek soupisu stavebních prací je ve vztahu k nahrazovaným položkám stejná nebo nižší,
c) materiál nebo práce podle nových položek soupisu stavebních prací jsou ve vztahu k nahrazovaným položkám kvalitativně stejné nebo vyšší a
d) zadavatel vyhotoví o každé jednotlivé záměně přehled obsahující nové položky soupisu stavebních prací s vymezením položek v původním soupisu stavebních prací, které jsou takto nahrazovány, spolu s podrobným a srozumitelným odůvodněním srovnatelnosti materiálu nebo prací podle písmene a) a stejné nebo vyšší kvality podle písmene c).</t>
  </si>
  <si>
    <t xml:space="preserve">Pokud splněny všechny podmínky současně, lze hovořit o změně nepodstatné </t>
  </si>
  <si>
    <t>odst. 10</t>
  </si>
  <si>
    <t>Změna v osobě dodavatele</t>
  </si>
  <si>
    <t>původní dodavatel</t>
  </si>
  <si>
    <t>nový dodavatel</t>
  </si>
  <si>
    <t>*nerelevantní pro změny provedené/zasmluvněné
 od 16.7.2023</t>
  </si>
  <si>
    <t>pozn.: pokud dojde k překvalifikování důvodu změny, je nutné zaverzovat tabulku</t>
  </si>
  <si>
    <t>odst. 9.2</t>
  </si>
  <si>
    <t>bod 9.2.1</t>
  </si>
  <si>
    <t>Zadavatel nesmí umožnit podstatnou změnu závazku ze smlouvy, kterou uzavřel na plnění zakázky. Za podstatnou se považuje taková změna, která by
a) umožnila účast jiných dodavatelů nebo by mohla ovlivnit výběr dodavatele v původním výběrovém řízení, pokud by zadávací podmínky původního výběrového řízení odpovídaly této změně,
b) měnila ekonomickou rovnováhu závazku ze smlouvy ve prospěch vybraného dodavatele, nebo
c) vedla k významnému rozšíření rozsahu plnění zakázky.</t>
  </si>
  <si>
    <t>Za nepodstatnou změnu lze považovat pouze takovou změnu, která nenaplňuje ani jednu podmínku tohoto odstavce  V opačném případě, pokud je naplněna i jen jedna podmínka, hovoříme o změně podstatné</t>
  </si>
  <si>
    <t>bod 9.2.2</t>
  </si>
  <si>
    <t>Za podstatnou změnu závazku ze smlouvy na zakázku se nepovažuje změna, která nemění celkovou povahu zakázky a jejíž hodnota je nižší než
10 % původní hodnoty závazku.
Pokud bude provedeno více změn, je rozhodný součet hodnot všech těchto změn.</t>
  </si>
  <si>
    <t>Za podstatnou změnu závazku ze smlouvy na zakázku se nepovažuje změna, která nemění celkovou povahu zakázky a jejíž hodnota je nižší než
15 % původní hodnoty závazku ze smlouvy na zakázku na stavební práce.
Pokud bude provedeno více změn, je rozhodný součet hodnot všech těchto změn.</t>
  </si>
  <si>
    <t>bod 9.2.3</t>
  </si>
  <si>
    <t>Sloupec3</t>
  </si>
  <si>
    <t>Sloupec4</t>
  </si>
  <si>
    <t xml:space="preserve">Absolutní hodnota všech změn závazku ze smlouvy v % po 16.07.2023 včetně </t>
  </si>
  <si>
    <t>CELKEM</t>
  </si>
  <si>
    <t>bod 9.2.4</t>
  </si>
  <si>
    <t>bod 9.2.7</t>
  </si>
  <si>
    <t>bod 9.2.5</t>
  </si>
  <si>
    <t>Za podstatnou změnu závazku ze smlouvy na zakázku, jejímž předmětem je provedení stavebních prací, se nepovažuje záměna jedné nebo více položek soupisu stavebních prací jednou nebo více položkami, za předpokladu že
a) nové položky soupisu stavebních prací představují srovnatelný druh materiálu nebo prací ve vztahu k nahrazovaným položkám,
b) cena materiálu nebo prací podle nových položek soupisu stavebních prací je ve vztahu k nahrazovaným položkám stejná nebo nižší,
c) materiál nebo práce podle nových položek soupisu stavebních prací jsou ve vztahu k nahrazovaným položkám kvalitativně stejné nebo vyšší a
d) zadavatel vyhotoví o každé jednotlivé záměně přehled obsahující nové položky soupisu stavebních prací s vymezením položek v původním soupisu stavebních prací, které jsou takto nahrazovány, spolu s podrobným a srozumitelným odůvodněním srovnatelnosti materiálu nebo prací podle písmene a) a stejné nebo vyšší kvality podle písmene c).</t>
  </si>
  <si>
    <t>bod 9.2.6</t>
  </si>
  <si>
    <t>Rozhodné datum</t>
  </si>
  <si>
    <r>
      <t xml:space="preserve">Za podstatnou změnu závazku ze smlouvy na veřejnou zakázku se nepovažuje změna,
a) jejíž potřeba vznikla v důsledku okolností, které zadavatel jednající s náležitou péčí nemohl předvídat,
b) nemění celkovou povahu veřejné zakázky a
</t>
    </r>
    <r>
      <rPr>
        <sz val="8"/>
        <color rgb="FFFF0000"/>
        <rFont val="Calibri"/>
        <family val="2"/>
        <charset val="238"/>
        <scheme val="minor"/>
      </rPr>
      <t>*</t>
    </r>
    <r>
      <rPr>
        <sz val="8"/>
        <rFont val="Calibri"/>
        <family val="2"/>
        <charset val="238"/>
        <scheme val="minor"/>
      </rPr>
      <t>c)</t>
    </r>
    <r>
      <rPr>
        <sz val="8"/>
        <color theme="1"/>
        <rFont val="Calibri"/>
        <family val="2"/>
        <charset val="238"/>
        <scheme val="minor"/>
      </rPr>
      <t xml:space="preserve"> hodnota změny nepřekročí 50 % původní hodnoty závazku;
 pokud bude provedeno více změn, je rozhodný součet hodnoty všech změn podle tohoto odstavce.</t>
    </r>
  </si>
  <si>
    <r>
      <t xml:space="preserve">Za podstatnou změnu závazku ze smlouvy na zakázku se nepovažují dodatečné stavební práce, služby nebo dodávky od dodavatele původní zakázky, které nebyly zahrnuty v původním závazku ze smlouvy na zakázku, pokud jsou nezbytné a změna v osobě dodavatele
a) není možná z ekonomických anebo technických důvodů spočívajících zejména v požadavcích na slučitelnost nebo interoperabilitu se stávajícím zařízením, službami nebo instalacemi pořízenými zadavatelem v původním výběrovém řízení,
b) by způsobila zadavateli značné obtíže nebo výrazné zvýšení nákladů a
</t>
    </r>
    <r>
      <rPr>
        <sz val="8"/>
        <rFont val="Calibri"/>
        <family val="2"/>
        <charset val="238"/>
        <scheme val="minor"/>
      </rPr>
      <t>c) hodnota</t>
    </r>
    <r>
      <rPr>
        <sz val="8"/>
        <color theme="1"/>
        <rFont val="Calibri"/>
        <family val="2"/>
        <charset val="238"/>
        <scheme val="minor"/>
      </rPr>
      <t xml:space="preserve"> dodatečných stavebních prací, služeb nebo dodávek nepřekročí 50 % původní hodnoty závazku; pokud bude provedeno více změn, je rozhodný součet hodnoty všech změn podle tohoto odstavce.</t>
    </r>
  </si>
  <si>
    <r>
      <t xml:space="preserve">Za podstatnou změnu závazku ze smlouvy na zakázku se nepovažuje změna,
a) jejíž potřeba vznikla v důsledku okolností, které zadavatel jednající s náležitou péčí nemohl předvídat,
b) nemění celkovou povahu zakázky a
</t>
    </r>
    <r>
      <rPr>
        <sz val="8"/>
        <rFont val="Calibri"/>
        <family val="2"/>
        <charset val="238"/>
        <scheme val="minor"/>
      </rPr>
      <t>c)</t>
    </r>
    <r>
      <rPr>
        <sz val="8"/>
        <color theme="1"/>
        <rFont val="Calibri"/>
        <family val="2"/>
        <charset val="238"/>
        <scheme val="minor"/>
      </rPr>
      <t xml:space="preserve"> hodnota změny nepřekročí 50 % původní hodnoty závazku; pokud bude provedeno více změn, je rozhodný součet hodnoty všech změn podle tohoto odstavce.</t>
    </r>
  </si>
  <si>
    <r>
      <t xml:space="preserve">Pro účely výpočtu hodnoty změny nebo cenového nárůstu se původní hodnotou závazku rozumí cena sjednaná ve smlouvě na veřejnou zakázku upravená v souladu s ustanoveními o změně ceny, obsahuje-li smlouva na veřejnou zakázku taková </t>
    </r>
    <r>
      <rPr>
        <sz val="8"/>
        <rFont val="Calibri"/>
        <family val="2"/>
        <charset val="238"/>
        <scheme val="minor"/>
      </rPr>
      <t xml:space="preserve">ustanovení. 
Celkový cenový nárůst související se změnami podle odst. 9.2.3 a 9.2.4 při odečtení stavebních prací, služeb nebo dodávek, které nebyly s ohledem na tyto změny realizovány, nepřesáhne 30 % původní hodnoty závazku. </t>
    </r>
  </si>
  <si>
    <t xml:space="preserve">Za podstatnou změnu závazku ze smlouvy na zakázku se nepovažuje uplatnění vyhrazených změn závazku ze smlouvy na zakázku, pokud jsou podmínky pro tuto změnu a její obsah jednoznačně vymezeny a změna nemění celkovou povahu zakázky. Taková změna se může týkat rozsahu dodávek, služeb nebo stavebních prací, ceny nebo jiných obchodních nebo technických podmínek (může jít např. o inflační doložku).
</t>
  </si>
  <si>
    <r>
      <rPr>
        <b/>
        <i/>
        <sz val="8"/>
        <rFont val="Calibri"/>
        <family val="2"/>
        <charset val="238"/>
        <scheme val="minor"/>
      </rPr>
      <t>Za podstatnou změnu závazku ze smlouvy na veřejnou zakázku se nepovažuje uplatnění změn závazku vyhrazených podle § 100 odst. 1 .</t>
    </r>
    <r>
      <rPr>
        <i/>
        <sz val="8"/>
        <color theme="1"/>
        <rFont val="Calibri"/>
        <family val="2"/>
        <charset val="238"/>
        <scheme val="minor"/>
      </rPr>
      <t xml:space="preserve">
</t>
    </r>
    <r>
      <rPr>
        <i/>
        <sz val="8"/>
        <color rgb="FFFF0000"/>
        <rFont val="Calibri"/>
        <family val="2"/>
        <charset val="238"/>
        <scheme val="minor"/>
      </rPr>
      <t>*</t>
    </r>
    <r>
      <rPr>
        <i/>
        <sz val="8"/>
        <color theme="1"/>
        <rFont val="Calibri"/>
        <family val="2"/>
        <charset val="238"/>
        <scheme val="minor"/>
      </rPr>
      <t>Za podstatnou změnu závazku ze smlouvy na veřejnou zakázku se nepovažuje uplatnění vyhrazených změn závazku sjednaných ve smlouvě na veřejnou zakázku na základě zadávacích podmínek podle § 100 odst. 1.</t>
    </r>
  </si>
  <si>
    <r>
      <t xml:space="preserve">Za podstatnou změnu závazku ze smlouvy na veřejnou zakázku se nepovažují dodatečné stavební práce, služby nebo dodávky od dodavatele původní veřejné zakázky, které nebyly zahrnuty v původním závazku ze smlouvy na veřejnou zakázku, pokud jsou nezbytné a změna v osobě dodavatele
a) není možná z ekonomických anebo technických důvodů spočívajících zejména v požadavcích na slučitelnost nebo interoperabilitu se stávajícím zařízením, službami nebo instalacemi pořízenými zadavatelem v původním zadávacím řízení,
b) by způsobila zadavateli značné obtíže nebo výrazné zvýšení nákladů a
</t>
    </r>
    <r>
      <rPr>
        <sz val="8"/>
        <color rgb="FFFF0000"/>
        <rFont val="Calibri"/>
        <family val="2"/>
        <charset val="238"/>
        <scheme val="minor"/>
      </rPr>
      <t>*</t>
    </r>
    <r>
      <rPr>
        <sz val="8"/>
        <rFont val="Calibri"/>
        <family val="2"/>
        <charset val="238"/>
        <scheme val="minor"/>
      </rPr>
      <t xml:space="preserve">c) hodnota </t>
    </r>
    <r>
      <rPr>
        <sz val="8"/>
        <color theme="1"/>
        <rFont val="Calibri"/>
        <family val="2"/>
        <charset val="238"/>
        <scheme val="minor"/>
      </rPr>
      <t>dodatečných stavebních prací, služeb nebo dodávek nepřekročí 50 % původní hodnoty závazku; pokud bude provedeno více změn, je rozhodný součet hodnoty všech změn podle tohoto odstavce.</t>
    </r>
  </si>
  <si>
    <r>
      <t xml:space="preserve">Pro účely výpočtu hodnoty změny nebo cenového nárůstu se původní hodnotou závazku rozumí cena sjednaná ve smlouvě na veřejnou zakázku upravená v souladu s ustanoveními o změně ceny, obsahuje-li smlouva na veřejnou zakázku taková ustanovení. 
</t>
    </r>
    <r>
      <rPr>
        <b/>
        <sz val="8"/>
        <rFont val="Calibri"/>
        <family val="2"/>
        <charset val="238"/>
        <scheme val="minor"/>
      </rPr>
      <t xml:space="preserve">Cenový nárůst související se změnami podle odstavců 5 neb 6 při odečtení stavebních prací, služeb nebo dodávek, které nebyly s ohledem na tyto změny realizovány, nesmí přesáhnout  30 % původní hodnoty závazku; pokud bude provedeno více změn, je rozhodný součet cenových nárůstů všech změn podle odstavců 5 a 6. </t>
    </r>
    <r>
      <rPr>
        <sz val="8"/>
        <color theme="1"/>
        <rFont val="Calibri"/>
        <family val="2"/>
        <charset val="238"/>
        <scheme val="minor"/>
      </rPr>
      <t xml:space="preserve">
</t>
    </r>
    <r>
      <rPr>
        <sz val="8"/>
        <color rgb="FFFF0000"/>
        <rFont val="Calibri"/>
        <family val="2"/>
        <charset val="238"/>
        <scheme val="minor"/>
      </rPr>
      <t>*</t>
    </r>
    <r>
      <rPr>
        <sz val="8"/>
        <rFont val="Calibri"/>
        <family val="2"/>
        <charset val="238"/>
        <scheme val="minor"/>
      </rPr>
      <t>Celkový</t>
    </r>
    <r>
      <rPr>
        <sz val="8"/>
        <color theme="1"/>
        <rFont val="Calibri"/>
        <family val="2"/>
        <charset val="238"/>
        <scheme val="minor"/>
      </rPr>
      <t xml:space="preserve"> cenový nárůst související se změnami podle odstavců 5 a 6 při odečtení stavebních prací, služeb nebo dodávek, které nebyly s ohledem na tyto změny realizovány, nepřesáhne 30 % původní hodnoty závazku.</t>
    </r>
  </si>
  <si>
    <r>
      <t xml:space="preserve">Podstatnou změnou závazku ze smlouvy na veřejnou zakázku je také nahrazení dodavatele jiným dodavatelem. Nahrazení dodavatele jiným dodavatelem je však možné
</t>
    </r>
    <r>
      <rPr>
        <b/>
        <sz val="8"/>
        <rFont val="Calibri"/>
        <family val="2"/>
        <charset val="238"/>
        <scheme val="minor"/>
      </rPr>
      <t>a) v případě uplatnění změn závazku vyhrazených podle § 100 odst. 2 , nebo</t>
    </r>
    <r>
      <rPr>
        <sz val="8"/>
        <color theme="1"/>
        <rFont val="Calibri"/>
        <family val="2"/>
        <charset val="238"/>
        <scheme val="minor"/>
      </rPr>
      <t xml:space="preserve">
</t>
    </r>
    <r>
      <rPr>
        <sz val="8"/>
        <color rgb="FFFF0000"/>
        <rFont val="Calibri"/>
        <family val="2"/>
        <charset val="238"/>
        <scheme val="minor"/>
      </rPr>
      <t>*</t>
    </r>
    <r>
      <rPr>
        <sz val="8"/>
        <color theme="1"/>
        <rFont val="Calibri"/>
        <family val="2"/>
        <charset val="238"/>
        <scheme val="minor"/>
      </rPr>
      <t>a) v případě uplatnění vyhrazených změn závazku sjednaných ve smlouvě na veřejnou zakázku na základě zadávacích podmínek podle § 100 odst. 2, nebo
b) pokud změna v osobě dodavatele je důsledkem právního nástupnictví v souvislosti s přeměnou dodavatele, jeho smrtí nebo převodem jeho závodu, popřípadě části závodu, a nový dodavatel splňuje kritéria kvalifikace stanovená v zadávací dokumentaci původního zadávacího řízení.</t>
    </r>
  </si>
  <si>
    <t>Cena plnění ze smlouvy/dodatku</t>
  </si>
  <si>
    <t>termín plnění ve znění smlouvy/dodatku</t>
  </si>
  <si>
    <t>Dodatek/změna</t>
  </si>
  <si>
    <t>Platnost od 1. 12.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</si>
</sst>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27" x14ac:knownFonts="1">
    <font>
      <sz val="11"/>
      <color theme="1"/>
      <name val="Calibri"/>
      <family val="2"/>
      <charset val="238"/>
      <scheme val="minor"/>
    </font>
    <font>
      <b/>
      <sz val="11"/>
      <color theme="1"/>
      <name val="Calibri"/>
      <family val="2"/>
      <charset val="238"/>
      <scheme val="minor"/>
    </font>
    <font>
      <sz val="8"/>
      <color theme="1"/>
      <name val="Calibri"/>
      <family val="2"/>
      <charset val="238"/>
      <scheme val="minor"/>
    </font>
    <font>
      <i/>
      <sz val="8"/>
      <color theme="1"/>
      <name val="Calibri"/>
      <family val="2"/>
      <charset val="238"/>
      <scheme val="minor"/>
    </font>
    <font>
      <b/>
      <sz val="12"/>
      <color theme="1"/>
      <name val="Calibri"/>
      <family val="2"/>
      <charset val="238"/>
      <scheme val="minor"/>
    </font>
    <font>
      <b/>
      <sz val="8"/>
      <color theme="1"/>
      <name val="Calibri"/>
      <family val="2"/>
      <charset val="238"/>
      <scheme val="minor"/>
    </font>
    <font>
      <sz val="10"/>
      <name val="Arial"/>
      <family val="2"/>
      <charset val="238"/>
    </font>
    <font>
      <b/>
      <sz val="24"/>
      <color rgb="FF0070C0"/>
      <name val="Arial"/>
      <family val="2"/>
      <charset val="238"/>
    </font>
    <font>
      <b/>
      <sz val="20"/>
      <color rgb="FF0070C0"/>
      <name val="Arial"/>
      <family val="2"/>
      <charset val="238"/>
    </font>
    <font>
      <sz val="11"/>
      <color rgb="FF0070C0"/>
      <name val="Arial"/>
      <family val="2"/>
      <charset val="238"/>
    </font>
    <font>
      <sz val="11"/>
      <color theme="1"/>
      <name val="Arial"/>
      <family val="2"/>
      <charset val="238"/>
    </font>
    <font>
      <b/>
      <sz val="11"/>
      <color theme="1"/>
      <name val="Arial"/>
      <family val="2"/>
      <charset val="238"/>
    </font>
    <font>
      <sz val="8"/>
      <color rgb="FFFF0000"/>
      <name val="Calibri"/>
      <family val="2"/>
      <charset val="238"/>
      <scheme val="minor"/>
    </font>
    <font>
      <i/>
      <sz val="8"/>
      <color rgb="FFFF0000"/>
      <name val="Calibri"/>
      <family val="2"/>
      <charset val="238"/>
      <scheme val="minor"/>
    </font>
    <font>
      <sz val="11"/>
      <color rgb="FFFF0000"/>
      <name val="Calibri"/>
      <family val="2"/>
      <charset val="238"/>
      <scheme val="minor"/>
    </font>
    <font>
      <b/>
      <sz val="11"/>
      <color rgb="FFFF0000"/>
      <name val="Calibri"/>
      <family val="2"/>
      <charset val="238"/>
      <scheme val="minor"/>
    </font>
    <font>
      <b/>
      <sz val="10"/>
      <color theme="1"/>
      <name val="Calibri"/>
      <family val="2"/>
      <charset val="238"/>
      <scheme val="minor"/>
    </font>
    <font>
      <sz val="8"/>
      <name val="Calibri"/>
      <family val="2"/>
      <charset val="238"/>
      <scheme val="minor"/>
    </font>
    <font>
      <b/>
      <sz val="7"/>
      <color theme="1"/>
      <name val="Calibri"/>
      <family val="2"/>
      <charset val="238"/>
      <scheme val="minor"/>
    </font>
    <font>
      <sz val="20"/>
      <name val="Cambria"/>
      <family val="1"/>
      <charset val="238"/>
      <scheme val="major"/>
    </font>
    <font>
      <sz val="28"/>
      <name val="Cambria"/>
      <family val="1"/>
      <charset val="238"/>
      <scheme val="major"/>
    </font>
    <font>
      <b/>
      <sz val="23"/>
      <name val="Cambria"/>
      <family val="1"/>
      <charset val="238"/>
      <scheme val="major"/>
    </font>
    <font>
      <sz val="10"/>
      <name val="Cambria"/>
      <family val="1"/>
      <charset val="238"/>
      <scheme val="major"/>
    </font>
    <font>
      <sz val="11"/>
      <color theme="1"/>
      <name val="Cambria"/>
      <family val="1"/>
      <charset val="238"/>
      <scheme val="major"/>
    </font>
    <font>
      <b/>
      <sz val="10"/>
      <name val="Cambria"/>
      <family val="1"/>
      <charset val="238"/>
      <scheme val="major"/>
    </font>
    <font>
      <b/>
      <sz val="8"/>
      <name val="Calibri"/>
      <family val="2"/>
      <charset val="238"/>
      <scheme val="minor"/>
    </font>
    <font>
      <b/>
      <i/>
      <sz val="8"/>
      <name val="Calibri"/>
      <family val="2"/>
      <charset val="238"/>
      <scheme val="minor"/>
    </font>
  </fonts>
  <fills count="7">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00B0F0"/>
        <bgColor indexed="64"/>
      </patternFill>
    </fill>
    <fill>
      <patternFill patternType="solid">
        <fgColor theme="4" tint="0.7999816888943144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s>
  <cellStyleXfs count="3">
    <xf numFmtId="0" fontId="0" fillId="0" borderId="0"/>
    <xf numFmtId="0" fontId="6" fillId="0" borderId="0"/>
    <xf numFmtId="0" fontId="6" fillId="0" borderId="0"/>
  </cellStyleXfs>
  <cellXfs count="129">
    <xf numFmtId="0" fontId="0" fillId="0" borderId="0" xfId="0"/>
    <xf numFmtId="0" fontId="6" fillId="0" borderId="0" xfId="1"/>
    <xf numFmtId="0" fontId="6" fillId="0" borderId="0" xfId="1" applyAlignment="1">
      <alignment vertical="center"/>
    </xf>
    <xf numFmtId="0" fontId="10" fillId="0" borderId="0" xfId="0" applyFont="1"/>
    <xf numFmtId="0" fontId="11" fillId="0" borderId="0" xfId="0" applyFont="1"/>
    <xf numFmtId="14" fontId="0" fillId="0" borderId="0" xfId="0" applyNumberFormat="1"/>
    <xf numFmtId="0" fontId="0" fillId="6" borderId="0" xfId="0" applyFill="1" applyProtection="1">
      <protection locked="0"/>
    </xf>
    <xf numFmtId="0" fontId="0" fillId="0" borderId="0" xfId="0" applyProtection="1">
      <protection locked="0"/>
    </xf>
    <xf numFmtId="0" fontId="2" fillId="5" borderId="2" xfId="0" applyFont="1" applyFill="1" applyBorder="1" applyAlignment="1" applyProtection="1">
      <alignment horizontal="center"/>
      <protection locked="0"/>
    </xf>
    <xf numFmtId="0" fontId="0" fillId="5" borderId="1" xfId="0" applyFill="1" applyBorder="1" applyProtection="1">
      <protection locked="0"/>
    </xf>
    <xf numFmtId="0" fontId="2" fillId="5" borderId="1" xfId="0" applyFont="1" applyFill="1" applyBorder="1" applyAlignment="1" applyProtection="1">
      <alignment horizontal="center"/>
      <protection locked="0"/>
    </xf>
    <xf numFmtId="0" fontId="0" fillId="5" borderId="9" xfId="0" applyFill="1" applyBorder="1" applyProtection="1">
      <protection locked="0"/>
    </xf>
    <xf numFmtId="0" fontId="0" fillId="6" borderId="10" xfId="0" applyFill="1" applyBorder="1" applyProtection="1">
      <protection locked="0"/>
    </xf>
    <xf numFmtId="0" fontId="5" fillId="2" borderId="2" xfId="0" applyFont="1" applyFill="1" applyBorder="1" applyAlignment="1" applyProtection="1">
      <alignment horizontal="center" vertical="center" textRotation="90"/>
      <protection locked="0"/>
    </xf>
    <xf numFmtId="0" fontId="1" fillId="2" borderId="1" xfId="0" applyFont="1" applyFill="1" applyBorder="1" applyAlignment="1" applyProtection="1">
      <alignment horizontal="center"/>
      <protection locked="0"/>
    </xf>
    <xf numFmtId="0" fontId="1" fillId="2" borderId="8" xfId="0" applyFont="1" applyFill="1" applyBorder="1" applyAlignment="1" applyProtection="1">
      <alignment horizontal="center"/>
      <protection locked="0"/>
    </xf>
    <xf numFmtId="0" fontId="2" fillId="0" borderId="1" xfId="0" applyFont="1" applyBorder="1" applyAlignment="1" applyProtection="1">
      <alignment horizontal="center" wrapText="1"/>
      <protection locked="0"/>
    </xf>
    <xf numFmtId="0" fontId="5" fillId="2" borderId="2" xfId="0" applyFont="1" applyFill="1" applyBorder="1" applyAlignment="1" applyProtection="1">
      <alignment horizontal="center" wrapText="1"/>
      <protection locked="0"/>
    </xf>
    <xf numFmtId="0" fontId="14" fillId="6" borderId="0" xfId="0" applyFont="1" applyFill="1" applyProtection="1">
      <protection locked="0"/>
    </xf>
    <xf numFmtId="0" fontId="0" fillId="6" borderId="0" xfId="0" applyFill="1"/>
    <xf numFmtId="0" fontId="0" fillId="6" borderId="0" xfId="0" applyFill="1" applyAlignment="1">
      <alignment horizontal="center"/>
    </xf>
    <xf numFmtId="0" fontId="1" fillId="6" borderId="0" xfId="0" applyFont="1" applyFill="1"/>
    <xf numFmtId="164" fontId="1" fillId="2" borderId="1" xfId="0" applyNumberFormat="1" applyFont="1" applyFill="1" applyBorder="1"/>
    <xf numFmtId="0" fontId="3" fillId="0" borderId="1" xfId="0" applyFont="1" applyBorder="1" applyAlignment="1" applyProtection="1">
      <alignment horizontal="center" wrapText="1"/>
      <protection locked="0"/>
    </xf>
    <xf numFmtId="14" fontId="0" fillId="0" borderId="0" xfId="0" applyNumberFormat="1" applyProtection="1">
      <protection locked="0"/>
    </xf>
    <xf numFmtId="0" fontId="2" fillId="0" borderId="2" xfId="0" applyFont="1" applyBorder="1" applyAlignment="1" applyProtection="1">
      <alignment horizontal="center" wrapText="1"/>
      <protection locked="0"/>
    </xf>
    <xf numFmtId="0" fontId="2" fillId="0" borderId="0" xfId="0" applyFont="1" applyAlignment="1" applyProtection="1">
      <alignment horizontal="center" wrapText="1"/>
      <protection locked="0"/>
    </xf>
    <xf numFmtId="0" fontId="0" fillId="0" borderId="0" xfId="0" applyAlignment="1" applyProtection="1">
      <alignment horizontal="center" vertical="center"/>
      <protection locked="0"/>
    </xf>
    <xf numFmtId="164" fontId="0" fillId="0" borderId="0" xfId="0" applyNumberFormat="1" applyAlignment="1" applyProtection="1">
      <alignment horizontal="center" vertical="center"/>
      <protection locked="0"/>
    </xf>
    <xf numFmtId="0" fontId="1" fillId="6" borderId="11" xfId="0" applyFont="1" applyFill="1" applyBorder="1"/>
    <xf numFmtId="0" fontId="2" fillId="6" borderId="11" xfId="0" applyFont="1" applyFill="1" applyBorder="1" applyAlignment="1">
      <alignment horizontal="center"/>
    </xf>
    <xf numFmtId="9" fontId="1" fillId="2" borderId="1" xfId="0" applyNumberFormat="1" applyFont="1" applyFill="1" applyBorder="1" applyAlignment="1">
      <alignment horizontal="center" wrapText="1"/>
    </xf>
    <xf numFmtId="164" fontId="0" fillId="0" borderId="11" xfId="0" applyNumberFormat="1" applyBorder="1"/>
    <xf numFmtId="0" fontId="0" fillId="0" borderId="1" xfId="0" applyBorder="1" applyAlignment="1">
      <alignment horizontal="center" vertical="center"/>
    </xf>
    <xf numFmtId="14" fontId="0" fillId="0" borderId="1" xfId="0" applyNumberFormat="1" applyBorder="1" applyAlignment="1" applyProtection="1">
      <alignment vertical="center"/>
      <protection locked="0"/>
    </xf>
    <xf numFmtId="164" fontId="0" fillId="0" borderId="1" xfId="0" applyNumberFormat="1" applyBorder="1" applyAlignment="1" applyProtection="1">
      <alignment vertical="center"/>
      <protection locked="0"/>
    </xf>
    <xf numFmtId="164" fontId="0" fillId="0" borderId="1" xfId="0" applyNumberFormat="1" applyBorder="1" applyAlignment="1">
      <alignment vertical="center"/>
    </xf>
    <xf numFmtId="164" fontId="0" fillId="0" borderId="1" xfId="0" applyNumberFormat="1" applyBorder="1" applyProtection="1">
      <protection locked="0"/>
    </xf>
    <xf numFmtId="164" fontId="0" fillId="0" borderId="1" xfId="0" applyNumberFormat="1" applyBorder="1"/>
    <xf numFmtId="14" fontId="0" fillId="5" borderId="2" xfId="0" applyNumberFormat="1" applyFill="1" applyBorder="1" applyAlignment="1" applyProtection="1">
      <alignment vertical="center"/>
      <protection locked="0"/>
    </xf>
    <xf numFmtId="14" fontId="0" fillId="5" borderId="1" xfId="0" applyNumberFormat="1" applyFill="1" applyBorder="1" applyAlignment="1" applyProtection="1">
      <alignment vertical="center"/>
      <protection locked="0"/>
    </xf>
    <xf numFmtId="164" fontId="0" fillId="0" borderId="8" xfId="0" applyNumberFormat="1" applyBorder="1" applyAlignment="1" applyProtection="1">
      <alignment vertical="center"/>
      <protection locked="0"/>
    </xf>
    <xf numFmtId="0" fontId="16" fillId="2" borderId="2" xfId="0" applyFont="1" applyFill="1" applyBorder="1" applyAlignment="1" applyProtection="1">
      <alignment horizontal="center" vertical="center" wrapText="1"/>
      <protection locked="0"/>
    </xf>
    <xf numFmtId="9" fontId="1" fillId="2" borderId="1" xfId="0" applyNumberFormat="1" applyFont="1" applyFill="1" applyBorder="1" applyAlignment="1">
      <alignment horizontal="center"/>
    </xf>
    <xf numFmtId="0" fontId="0" fillId="0" borderId="1" xfId="0" applyBorder="1"/>
    <xf numFmtId="0" fontId="0" fillId="6" borderId="1" xfId="0" applyFill="1" applyBorder="1"/>
    <xf numFmtId="0" fontId="0" fillId="4" borderId="3" xfId="0" applyFill="1" applyBorder="1"/>
    <xf numFmtId="0" fontId="0" fillId="4" borderId="6" xfId="0" applyFill="1" applyBorder="1"/>
    <xf numFmtId="0" fontId="0" fillId="5" borderId="2" xfId="0" applyFill="1" applyBorder="1"/>
    <xf numFmtId="0" fontId="0" fillId="5" borderId="1" xfId="0" applyFill="1" applyBorder="1"/>
    <xf numFmtId="0" fontId="0" fillId="5" borderId="9" xfId="0" applyFill="1" applyBorder="1"/>
    <xf numFmtId="0" fontId="0" fillId="6" borderId="10" xfId="0" applyFill="1" applyBorder="1"/>
    <xf numFmtId="0" fontId="1" fillId="2" borderId="2" xfId="0" applyFont="1" applyFill="1" applyBorder="1" applyAlignment="1">
      <alignment wrapText="1"/>
    </xf>
    <xf numFmtId="0" fontId="1" fillId="2" borderId="1" xfId="0" applyFont="1" applyFill="1" applyBorder="1" applyAlignment="1">
      <alignment wrapText="1"/>
    </xf>
    <xf numFmtId="0" fontId="2" fillId="0" borderId="1" xfId="0" applyFont="1" applyBorder="1" applyAlignment="1">
      <alignment horizontal="center" vertical="center" wrapText="1"/>
    </xf>
    <xf numFmtId="0" fontId="14" fillId="6" borderId="0" xfId="0" applyFont="1" applyFill="1"/>
    <xf numFmtId="0" fontId="4" fillId="6" borderId="0" xfId="0" applyFont="1" applyFill="1" applyAlignment="1">
      <alignment horizontal="center" vertical="center" textRotation="90"/>
    </xf>
    <xf numFmtId="0" fontId="5" fillId="2" borderId="1" xfId="0" applyFont="1" applyFill="1" applyBorder="1" applyAlignment="1">
      <alignment horizontal="center" vertical="center" wrapText="1"/>
    </xf>
    <xf numFmtId="10" fontId="0" fillId="6" borderId="1" xfId="0" applyNumberFormat="1" applyFill="1" applyBorder="1" applyAlignment="1">
      <alignment horizontal="center" vertical="center"/>
    </xf>
    <xf numFmtId="0" fontId="0" fillId="6" borderId="0" xfId="0" applyFill="1" applyAlignment="1">
      <alignment vertical="center"/>
    </xf>
    <xf numFmtId="0" fontId="0" fillId="6" borderId="0" xfId="0" applyFill="1" applyAlignment="1">
      <alignment horizontal="center" vertical="center"/>
    </xf>
    <xf numFmtId="10" fontId="0" fillId="6" borderId="0" xfId="0" applyNumberFormat="1" applyFill="1" applyAlignment="1">
      <alignment horizontal="center" vertical="center"/>
    </xf>
    <xf numFmtId="0" fontId="12" fillId="6" borderId="0" xfId="0" applyFont="1" applyFill="1" applyAlignment="1" applyProtection="1">
      <alignment horizontal="center" wrapText="1"/>
      <protection locked="0"/>
    </xf>
    <xf numFmtId="0" fontId="5" fillId="2" borderId="8" xfId="0" applyFont="1" applyFill="1" applyBorder="1" applyAlignment="1">
      <alignment horizontal="center" vertical="center" wrapText="1"/>
    </xf>
    <xf numFmtId="0" fontId="5" fillId="0" borderId="0" xfId="0" applyFont="1" applyAlignment="1" applyProtection="1">
      <alignment vertical="center" textRotation="90"/>
      <protection locked="0"/>
    </xf>
    <xf numFmtId="0" fontId="4" fillId="0" borderId="0" xfId="0" applyFont="1" applyAlignment="1" applyProtection="1">
      <alignment vertical="center" textRotation="90"/>
      <protection locked="0"/>
    </xf>
    <xf numFmtId="10" fontId="0" fillId="6" borderId="1" xfId="0" applyNumberFormat="1" applyFill="1" applyBorder="1" applyAlignment="1">
      <alignment horizontal="center" vertical="center" wrapText="1"/>
    </xf>
    <xf numFmtId="10" fontId="0" fillId="0" borderId="1" xfId="0" applyNumberFormat="1" applyBorder="1" applyAlignment="1">
      <alignment horizontal="center" vertical="center"/>
    </xf>
    <xf numFmtId="0" fontId="18" fillId="2" borderId="1" xfId="0" applyFont="1" applyFill="1" applyBorder="1" applyAlignment="1">
      <alignment horizontal="center" vertical="center" wrapText="1"/>
    </xf>
    <xf numFmtId="0" fontId="22" fillId="0" borderId="0" xfId="1" applyFont="1"/>
    <xf numFmtId="0" fontId="21" fillId="0" borderId="0" xfId="1" applyFont="1" applyAlignment="1">
      <alignment wrapText="1"/>
    </xf>
    <xf numFmtId="0" fontId="24" fillId="0" borderId="0" xfId="2" applyFont="1"/>
    <xf numFmtId="0" fontId="24" fillId="0" borderId="0" xfId="1" applyFont="1"/>
    <xf numFmtId="0" fontId="8" fillId="0" borderId="0" xfId="1" applyFont="1" applyAlignment="1">
      <alignment horizontal="center"/>
    </xf>
    <xf numFmtId="0" fontId="9" fillId="0" borderId="0" xfId="1" applyFont="1" applyAlignment="1">
      <alignment horizontal="center" vertical="center"/>
    </xf>
    <xf numFmtId="0" fontId="7" fillId="0" borderId="0" xfId="1" applyFont="1" applyAlignment="1">
      <alignment horizontal="center"/>
    </xf>
    <xf numFmtId="0" fontId="23" fillId="0" borderId="0" xfId="0" applyFont="1" applyAlignment="1"/>
    <xf numFmtId="0" fontId="21" fillId="0" borderId="0" xfId="1" applyFont="1" applyAlignment="1">
      <alignment horizontal="center"/>
    </xf>
    <xf numFmtId="0" fontId="6" fillId="0" borderId="0" xfId="1" applyAlignment="1">
      <alignment horizontal="center" vertical="center"/>
    </xf>
    <xf numFmtId="0" fontId="19" fillId="0" borderId="0" xfId="1" applyFont="1" applyAlignment="1">
      <alignment horizontal="center"/>
    </xf>
    <xf numFmtId="0" fontId="6" fillId="0" borderId="0" xfId="1" applyAlignment="1">
      <alignment horizontal="center"/>
    </xf>
    <xf numFmtId="0" fontId="20" fillId="0" borderId="0" xfId="1" applyFont="1" applyAlignment="1">
      <alignment horizontal="center"/>
    </xf>
    <xf numFmtId="0" fontId="19" fillId="0" borderId="0" xfId="1" applyFont="1" applyAlignment="1">
      <alignment horizontal="center" wrapText="1"/>
    </xf>
    <xf numFmtId="0" fontId="4" fillId="6" borderId="0" xfId="0" applyFont="1" applyFill="1" applyAlignment="1">
      <alignment horizontal="center" vertical="center" textRotation="90"/>
    </xf>
    <xf numFmtId="0" fontId="0" fillId="4" borderId="1" xfId="0" applyFill="1" applyBorder="1" applyAlignment="1" applyProtection="1">
      <alignment horizontal="center" wrapText="1"/>
      <protection locked="0"/>
    </xf>
    <xf numFmtId="164" fontId="0" fillId="0" borderId="9" xfId="0" applyNumberFormat="1" applyBorder="1" applyAlignment="1" applyProtection="1">
      <alignment horizontal="center" vertical="center"/>
      <protection locked="0"/>
    </xf>
    <xf numFmtId="164" fontId="0" fillId="0" borderId="12" xfId="0" applyNumberFormat="1" applyBorder="1" applyAlignment="1" applyProtection="1">
      <alignment horizontal="center" vertical="center"/>
      <protection locked="0"/>
    </xf>
    <xf numFmtId="164" fontId="0" fillId="0" borderId="2" xfId="0" applyNumberFormat="1"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14" fontId="0" fillId="0" borderId="9"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14" fontId="0" fillId="0" borderId="2" xfId="0" applyNumberFormat="1" applyBorder="1" applyAlignment="1" applyProtection="1">
      <alignment horizontal="center" vertical="center"/>
      <protection locked="0"/>
    </xf>
    <xf numFmtId="0" fontId="2" fillId="0" borderId="9" xfId="0" applyFont="1" applyBorder="1" applyAlignment="1" applyProtection="1">
      <alignment horizontal="center" wrapText="1"/>
      <protection locked="0"/>
    </xf>
    <xf numFmtId="0" fontId="2" fillId="0" borderId="12" xfId="0" applyFont="1" applyBorder="1" applyAlignment="1" applyProtection="1">
      <alignment horizontal="center" wrapText="1"/>
      <protection locked="0"/>
    </xf>
    <xf numFmtId="0" fontId="2" fillId="0" borderId="2" xfId="0" applyFont="1" applyBorder="1" applyAlignment="1" applyProtection="1">
      <alignment horizontal="center" wrapText="1"/>
      <protection locked="0"/>
    </xf>
    <xf numFmtId="0" fontId="3" fillId="3" borderId="8" xfId="0" applyFont="1" applyFill="1" applyBorder="1" applyAlignment="1" applyProtection="1">
      <alignment horizontal="center" wrapText="1"/>
      <protection locked="0"/>
    </xf>
    <xf numFmtId="0" fontId="0" fillId="3" borderId="10" xfId="0" applyFill="1" applyBorder="1" applyAlignment="1" applyProtection="1">
      <alignment horizontal="center" wrapText="1"/>
      <protection locked="0"/>
    </xf>
    <xf numFmtId="10" fontId="0" fillId="6" borderId="1" xfId="0" applyNumberFormat="1" applyFill="1" applyBorder="1" applyAlignment="1">
      <alignment horizontal="center" vertical="center" wrapText="1"/>
    </xf>
    <xf numFmtId="0" fontId="0" fillId="6" borderId="1" xfId="0" applyFill="1" applyBorder="1" applyAlignment="1">
      <alignment horizontal="center" vertical="center" wrapText="1"/>
    </xf>
    <xf numFmtId="0" fontId="1" fillId="6" borderId="0" xfId="0" applyFont="1" applyFill="1" applyAlignment="1">
      <alignment horizontal="center"/>
    </xf>
    <xf numFmtId="0" fontId="2" fillId="0" borderId="9"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 xfId="0" applyFont="1" applyBorder="1" applyAlignment="1">
      <alignment horizontal="center" vertical="center" wrapText="1"/>
    </xf>
    <xf numFmtId="0" fontId="4" fillId="6" borderId="13" xfId="0" applyFont="1" applyFill="1" applyBorder="1" applyAlignment="1">
      <alignment horizontal="center" vertical="center" textRotation="90"/>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0" fillId="0" borderId="1" xfId="0" applyBorder="1" applyAlignment="1" applyProtection="1">
      <alignment horizontal="center"/>
      <protection locked="0"/>
    </xf>
    <xf numFmtId="0" fontId="0" fillId="4" borderId="3" xfId="0" applyFill="1" applyBorder="1" applyAlignment="1" applyProtection="1">
      <alignment horizontal="center" wrapText="1"/>
      <protection locked="0"/>
    </xf>
    <xf numFmtId="0" fontId="0" fillId="4" borderId="5" xfId="0" applyFill="1" applyBorder="1" applyAlignment="1" applyProtection="1">
      <alignment horizontal="center" wrapText="1"/>
      <protection locked="0"/>
    </xf>
    <xf numFmtId="0" fontId="0" fillId="4" borderId="6" xfId="0" applyFill="1" applyBorder="1" applyAlignment="1" applyProtection="1">
      <alignment horizontal="center" wrapText="1"/>
      <protection locked="0"/>
    </xf>
    <xf numFmtId="0" fontId="0" fillId="4" borderId="7" xfId="0" applyFill="1" applyBorder="1" applyAlignment="1" applyProtection="1">
      <alignment horizontal="center" wrapText="1"/>
      <protection locked="0"/>
    </xf>
    <xf numFmtId="0" fontId="2" fillId="4" borderId="3" xfId="0" applyFont="1" applyFill="1" applyBorder="1" applyAlignment="1" applyProtection="1">
      <alignment horizontal="center" textRotation="90"/>
      <protection locked="0"/>
    </xf>
    <xf numFmtId="0" fontId="2" fillId="4" borderId="6" xfId="0" applyFont="1" applyFill="1" applyBorder="1" applyAlignment="1" applyProtection="1">
      <alignment horizontal="center" textRotation="90"/>
      <protection locked="0"/>
    </xf>
    <xf numFmtId="0" fontId="2" fillId="4" borderId="9" xfId="0" applyFont="1" applyFill="1" applyBorder="1" applyAlignment="1" applyProtection="1">
      <alignment horizontal="center" wrapText="1"/>
      <protection locked="0"/>
    </xf>
    <xf numFmtId="0" fontId="2" fillId="4" borderId="2" xfId="0" applyFont="1" applyFill="1" applyBorder="1" applyAlignment="1" applyProtection="1">
      <alignment horizontal="center" wrapText="1"/>
      <protection locked="0"/>
    </xf>
    <xf numFmtId="164" fontId="0" fillId="5" borderId="8" xfId="0" applyNumberFormat="1" applyFill="1" applyBorder="1" applyAlignment="1" applyProtection="1">
      <alignment horizontal="right" vertical="center"/>
      <protection locked="0"/>
    </xf>
    <xf numFmtId="164" fontId="0" fillId="5" borderId="10" xfId="0" applyNumberFormat="1" applyFill="1" applyBorder="1" applyAlignment="1" applyProtection="1">
      <alignment horizontal="right" vertical="center"/>
      <protection locked="0"/>
    </xf>
    <xf numFmtId="164" fontId="0" fillId="5" borderId="3" xfId="0" applyNumberFormat="1" applyFill="1" applyBorder="1" applyAlignment="1" applyProtection="1">
      <alignment horizontal="right" vertical="center"/>
      <protection locked="0"/>
    </xf>
    <xf numFmtId="164" fontId="0" fillId="5" borderId="4" xfId="0" applyNumberFormat="1" applyFill="1" applyBorder="1" applyAlignment="1" applyProtection="1">
      <alignment horizontal="right" vertical="center"/>
      <protection locked="0"/>
    </xf>
    <xf numFmtId="0" fontId="4" fillId="0" borderId="0" xfId="0" applyFont="1" applyAlignment="1" applyProtection="1">
      <alignment horizontal="center" vertical="center" textRotation="90"/>
      <protection locked="0"/>
    </xf>
    <xf numFmtId="0" fontId="1" fillId="0" borderId="0" xfId="0" applyFont="1" applyAlignment="1" applyProtection="1">
      <alignment horizontal="center"/>
      <protection locked="0"/>
    </xf>
    <xf numFmtId="0" fontId="5" fillId="2" borderId="1" xfId="0" applyFont="1" applyFill="1" applyBorder="1" applyAlignment="1">
      <alignment horizontal="center" vertical="center" wrapText="1"/>
    </xf>
    <xf numFmtId="0" fontId="4" fillId="0" borderId="13" xfId="0" applyFont="1" applyBorder="1" applyAlignment="1">
      <alignment horizontal="center" vertical="center" textRotation="90"/>
    </xf>
    <xf numFmtId="0" fontId="4" fillId="0" borderId="13" xfId="0" applyFont="1" applyBorder="1" applyAlignment="1" applyProtection="1">
      <alignment horizontal="center" vertical="center" textRotation="90"/>
      <protection locked="0"/>
    </xf>
    <xf numFmtId="0" fontId="17" fillId="0" borderId="9"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2" xfId="0" applyFont="1" applyFill="1" applyBorder="1" applyAlignment="1">
      <alignment horizontal="center" vertical="center" wrapText="1"/>
    </xf>
  </cellXfs>
  <cellStyles count="3">
    <cellStyle name="Normální" xfId="0" builtinId="0"/>
    <cellStyle name="Normální 2 2" xfId="1" xr:uid="{41C80F30-5B34-4678-8855-31F4564D3684}"/>
    <cellStyle name="Normální 3" xfId="2" xr:uid="{8FD8FD1B-8CE0-4B3B-B6F5-5BE585DB7C37}"/>
  </cellStyles>
  <dxfs count="44">
    <dxf>
      <numFmt numFmtId="14" formatCode="0.00%"/>
      <fill>
        <patternFill patternType="solid">
          <fgColor indexed="64"/>
          <bgColor theme="0"/>
        </patternFill>
      </fill>
      <alignment horizontal="center" vertical="center" textRotation="0" wrapText="0" indent="0" justifyLastLine="0" shrinkToFit="0" readingOrder="0"/>
      <protection locked="1" hidden="0"/>
    </dxf>
    <dxf>
      <numFmt numFmtId="0" formatCode="General"/>
      <fill>
        <patternFill patternType="solid">
          <fgColor indexed="64"/>
          <bgColor theme="0"/>
        </patternFill>
      </fill>
      <alignment horizontal="center" vertical="center" textRotation="0" wrapText="0" indent="0" justifyLastLine="0" shrinkToFit="0" readingOrder="0"/>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fill>
        <patternFill patternType="solid">
          <fgColor indexed="64"/>
          <bgColor theme="0"/>
        </patternFill>
      </fill>
      <alignment horizontal="center" vertical="center" textRotation="0" wrapText="0" indent="0" justifyLastLine="0" shrinkToFit="0" readingOrder="0"/>
      <protection locked="1" hidden="0"/>
    </dxf>
    <dxf>
      <border outline="0">
        <left style="thin">
          <color indexed="64"/>
        </left>
      </border>
    </dxf>
    <dxf>
      <fill>
        <patternFill patternType="solid">
          <fgColor indexed="64"/>
          <bgColor theme="0"/>
        </patternFill>
      </fill>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fill>
        <patternFill patternType="solid">
          <fgColor indexed="64"/>
          <bgColor theme="0"/>
        </patternFill>
      </fill>
      <alignment horizontal="center" vertical="center" textRotation="0" wrapText="0" indent="0" justifyLastLine="0" shrinkToFit="0" readingOrder="0"/>
      <protection locked="1" hidden="0"/>
    </dxf>
    <dxf>
      <border outline="0">
        <left style="thin">
          <color indexed="64"/>
        </left>
      </border>
    </dxf>
    <dxf>
      <fill>
        <patternFill patternType="solid">
          <fgColor indexed="64"/>
          <bgColor theme="0"/>
        </patternFill>
      </fill>
      <protection locked="1" hidden="0"/>
    </dxf>
    <dxf>
      <fill>
        <patternFill>
          <bgColor rgb="FF92D050"/>
        </patternFill>
      </fill>
    </dxf>
    <dxf>
      <fill>
        <patternFill>
          <bgColor rgb="FF92D050"/>
        </patternFill>
      </fill>
    </dxf>
    <dxf>
      <font>
        <color rgb="FFC00000"/>
      </font>
      <fill>
        <patternFill>
          <bgColor rgb="FFFFC7CE"/>
        </patternFill>
      </fill>
    </dxf>
    <dxf>
      <font>
        <color rgb="FF9C0006"/>
      </font>
      <fill>
        <patternFill>
          <bgColor rgb="FFFFC7CE"/>
        </patternFill>
      </fill>
    </dxf>
    <dxf>
      <fill>
        <patternFill>
          <bgColor rgb="FF92D050"/>
        </patternFill>
      </fill>
    </dxf>
    <dxf>
      <fill>
        <patternFill>
          <bgColor rgb="FF92D050"/>
        </patternFill>
      </fill>
    </dxf>
    <dxf>
      <font>
        <color rgb="FFC00000"/>
      </font>
      <fill>
        <patternFill>
          <bgColor rgb="FFFFC7CE"/>
        </patternFill>
      </fill>
    </dxf>
    <dxf>
      <font>
        <color rgb="FFC00000"/>
      </font>
      <fill>
        <patternFill>
          <bgColor rgb="FFFFC7CE"/>
        </patternFill>
      </fill>
    </dxf>
    <dxf>
      <font>
        <color rgb="FFC00000"/>
      </font>
      <fill>
        <patternFill>
          <bgColor rgb="FFFFC7CE"/>
        </patternFill>
      </fill>
    </dxf>
    <dxf>
      <font>
        <color rgb="FF9C0006"/>
      </font>
      <fill>
        <patternFill>
          <bgColor rgb="FFFFC7CE"/>
        </patternFill>
      </fill>
    </dxf>
    <dxf>
      <font>
        <color rgb="FFC00000"/>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numFmt numFmtId="14" formatCode="0.00%"/>
      <fill>
        <patternFill patternType="solid">
          <fgColor indexed="64"/>
          <bgColor theme="0"/>
        </patternFill>
      </fill>
      <alignment horizontal="center" vertical="center" textRotation="0" wrapText="0" indent="0" justifyLastLine="0" shrinkToFit="0" readingOrder="0"/>
      <protection locked="1" hidden="0"/>
    </dxf>
    <dxf>
      <fill>
        <patternFill patternType="solid">
          <fgColor indexed="64"/>
          <bgColor theme="0"/>
        </patternFill>
      </fill>
      <alignment horizontal="center" vertical="center" textRotation="0" wrapText="0" indent="0" justifyLastLine="0" shrinkToFit="0" readingOrder="0"/>
      <protection locked="1" hidden="0"/>
    </dxf>
    <dxf>
      <border outline="0">
        <left style="thin">
          <color indexed="64"/>
        </left>
      </border>
    </dxf>
    <dxf>
      <fill>
        <patternFill patternType="solid">
          <fgColor indexed="64"/>
          <bgColor theme="0"/>
        </patternFill>
      </fill>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fill>
        <patternFill patternType="solid">
          <fgColor indexed="64"/>
          <bgColor theme="0"/>
        </patternFill>
      </fill>
      <alignment horizontal="center" vertical="center" textRotation="0" wrapText="0" indent="0" justifyLastLine="0" shrinkToFit="0" readingOrder="0"/>
      <protection locked="1" hidden="0"/>
    </dxf>
    <dxf>
      <border outline="0">
        <left style="thin">
          <color indexed="64"/>
        </left>
      </border>
    </dxf>
    <dxf>
      <fill>
        <patternFill patternType="solid">
          <fgColor indexed="64"/>
          <bgColor theme="0"/>
        </patternFill>
      </fill>
      <protection locked="1" hidden="0"/>
    </dxf>
    <dxf>
      <font>
        <color rgb="FFC00000"/>
      </font>
      <fill>
        <patternFill>
          <bgColor rgb="FFFFC7CE"/>
        </patternFill>
      </fill>
    </dxf>
    <dxf>
      <font>
        <color rgb="FFC00000"/>
      </font>
      <fill>
        <patternFill>
          <bgColor rgb="FFFFC7CE"/>
        </patternFill>
      </fill>
    </dxf>
    <dxf>
      <font>
        <color rgb="FFC00000"/>
      </font>
      <fill>
        <patternFill>
          <bgColor rgb="FFFFC7CE"/>
        </patternFill>
      </fill>
    </dxf>
    <dxf>
      <font>
        <color rgb="FFC00000"/>
      </font>
      <fill>
        <patternFill>
          <bgColor rgb="FFFFC7CE"/>
        </patternFill>
      </fill>
    </dxf>
    <dxf>
      <font>
        <color rgb="FF9C0006"/>
      </font>
      <fill>
        <patternFill>
          <bgColor rgb="FFFFC7CE"/>
        </patternFill>
      </fill>
    </dxf>
    <dxf>
      <font>
        <color rgb="FFC00000"/>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628586</xdr:colOff>
      <xdr:row>0</xdr:row>
      <xdr:rowOff>19243</xdr:rowOff>
    </xdr:from>
    <xdr:to>
      <xdr:col>11</xdr:col>
      <xdr:colOff>62858</xdr:colOff>
      <xdr:row>3</xdr:row>
      <xdr:rowOff>99580</xdr:rowOff>
    </xdr:to>
    <xdr:pic>
      <xdr:nvPicPr>
        <xdr:cNvPr id="2" name="Obrázek 1" descr="C:\Users\paldav\Desktop\Loga\Logolinky\RGB\JPG\IROP_CZ_RO_B_C RGB_malý.jpg">
          <a:extLst>
            <a:ext uri="{FF2B5EF4-FFF2-40B4-BE49-F238E27FC236}">
              <a16:creationId xmlns:a16="http://schemas.microsoft.com/office/drawing/2014/main" id="{1565766E-C59E-43BD-AB73-B31D07B65BF1}"/>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9734" b="9734"/>
        <a:stretch/>
      </xdr:blipFill>
      <xdr:spPr bwMode="auto">
        <a:xfrm>
          <a:off x="1911414" y="19243"/>
          <a:ext cx="5207000" cy="619125"/>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Marečková Eva" id="{EF6E4CBE-F24F-4D06-A3A8-A11CE100D77E}" userId="S::mareckovae@crr.cz::efae6d2c-b79a-4788-b4c8-8fd67f84fabb" providerId="AD"/>
  <person displayName="Barková Eva" id="{96D63761-6DBF-412D-8267-BC231BF0E4FC}" userId="S::eva.barkova@mmr.cz::aa04575b-da93-4353-a769-6eba7c67a85d"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EB5AD87-BB9E-4C75-8D99-2F8FB85B8A4A}" name="Tabulka1" displayName="Tabulka1" ref="L47:M58" totalsRowShown="0" headerRowDxfId="33" tableBorderDxfId="32">
  <autoFilter ref="L47:M58" xr:uid="{5EB5AD87-BB9E-4C75-8D99-2F8FB85B8A4A}"/>
  <tableColumns count="2">
    <tableColumn id="1" xr3:uid="{DFF2A181-53C1-4145-A540-773EA0404E63}" name="Sloupec1" dataDxfId="31">
      <calculatedColumnFormula>IF(E48=0,0,IF(E48&lt;'Rozhodné datum'!$B$3,"ANO","NE"))</calculatedColumnFormula>
    </tableColumn>
    <tableColumn id="2" xr3:uid="{B67C9B58-F454-4E33-B240-2C05B83FD47B}" name="Sloupec2" dataDxfId="30">
      <calculatedColumnFormula>IF(L48="ANO",J48,0)</calculatedColumnFormula>
    </tableColumn>
  </tableColumns>
  <tableStyleInfo name="TableStyleLight1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62025C8-3A17-4D3D-A26C-98E979DBAFF4}" name="Tabulka4" displayName="Tabulka4" ref="L59:M70" totalsRowShown="0" headerRowDxfId="29" tableBorderDxfId="28">
  <autoFilter ref="L59:M70" xr:uid="{062025C8-3A17-4D3D-A26C-98E979DBAFF4}"/>
  <tableColumns count="2">
    <tableColumn id="1" xr3:uid="{B035D6E7-59C2-4D0C-82A1-13A0A50ED2E2}" name="Sloupec1" dataDxfId="27">
      <calculatedColumnFormula>IF(E60=0,0,IF(E60&lt;'Rozhodné datum'!$B$3,"ANO","NE"))</calculatedColumnFormula>
    </tableColumn>
    <tableColumn id="2" xr3:uid="{B03C4DEE-A3D1-4864-A281-F07EEC32C0F8}" name="Sloupec2" dataDxfId="26">
      <calculatedColumnFormula>IF(L60="ANO",J60,0)</calculatedColumnFormula>
    </tableColumn>
  </tableColumns>
  <tableStyleInfo name="TableStyleLight1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C08D17D-110A-458A-8E00-C3ED3A7CA8A7}" name="Tabulka2" displayName="Tabulka2" ref="L40:O51" totalsRowShown="0" headerRowDxfId="11" tableBorderDxfId="10">
  <autoFilter ref="L40:O51" xr:uid="{1C08D17D-110A-458A-8E00-C3ED3A7CA8A7}"/>
  <tableColumns count="4">
    <tableColumn id="1" xr3:uid="{695D94FC-F7BB-4D0D-81E3-EDCD06F66131}" name="Sloupec1" dataDxfId="9">
      <calculatedColumnFormula>IF(E41=0,0,IF(E41&lt;'Rozhodné datum'!$B$3,"ANO","NE"))</calculatedColumnFormula>
    </tableColumn>
    <tableColumn id="2" xr3:uid="{CB256CC0-C175-4A85-A0A1-41314B3A72C2}" name="Sloupec2" dataDxfId="8">
      <calculatedColumnFormula>IF(L41="ANO",J41,0)</calculatedColumnFormula>
    </tableColumn>
    <tableColumn id="3" xr3:uid="{FAFBA88D-082D-4776-AAB5-9BB2A652F19A}" name="Sloupec3" dataDxfId="7">
      <calculatedColumnFormula>IF(E41=0,0,IF(E41&lt;'Rozhodné datum'!$B$4,"ANO","NE"))</calculatedColumnFormula>
    </tableColumn>
    <tableColumn id="4" xr3:uid="{7D7806E0-6B2B-42DD-A57E-29ED4A110D77}" name="Sloupec4" dataDxfId="6">
      <calculatedColumnFormula>IF(Tabulka2[[#This Row],[Sloupec1]]="ANO",0,IF(N41="ANO",J41,0))</calculatedColumnFormula>
    </tableColumn>
  </tableColumns>
  <tableStyleInfo name="TableStyleLight1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798272A-1BC7-4C6D-8639-BB1C3BAE4616}" name="Tabulka3" displayName="Tabulka3" ref="L52:O63" totalsRowShown="0" headerRowDxfId="5" tableBorderDxfId="4">
  <autoFilter ref="L52:O63" xr:uid="{D798272A-1BC7-4C6D-8639-BB1C3BAE4616}"/>
  <tableColumns count="4">
    <tableColumn id="1" xr3:uid="{07526C66-3BFD-4E8A-9B71-A122B3F10B8F}" name="Sloupec1" dataDxfId="3">
      <calculatedColumnFormula>IF(E53=0,0,IF(E53&lt;'Rozhodné datum'!$B$3,"ANO","NE"))</calculatedColumnFormula>
    </tableColumn>
    <tableColumn id="2" xr3:uid="{B16814BC-16C3-47EA-8B47-F066F862A0BD}" name="Sloupec2" dataDxfId="2">
      <calculatedColumnFormula>IF(L53="ANO",J53,0)</calculatedColumnFormula>
    </tableColumn>
    <tableColumn id="3" xr3:uid="{272EB3D1-179C-4177-BB07-1B319991429C}" name="Sloupec3" dataDxfId="1">
      <calculatedColumnFormula>IF(E53=0,0,IF(E53&lt;'Rozhodné datum'!$B$4,"ANO","NE"))</calculatedColumnFormula>
    </tableColumn>
    <tableColumn id="4" xr3:uid="{14256E7A-3924-4C7D-8755-C8D40A82912D}" name="Sloupec4" dataDxfId="0">
      <calculatedColumnFormula>IF(Tabulka3[[#This Row],[Sloupec1]]="ANO",0,IF(N53="ANO",J53,0))</calculatedColumnFormula>
    </tableColumn>
  </tableColumns>
  <tableStyleInfo name="TableStyleLight14" showFirstColumn="0" showLastColumn="0" showRowStripes="1" showColumnStripes="0"/>
</table>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C41" dT="2023-11-21T13:24:42.86" personId="{EF6E4CBE-F24F-4D06-A3A8-A11CE100D77E}" id="{8A53FD06-E1AC-4003-9DE1-0EE5CB1FB91D}">
    <text>doporučujeme odstranit hvězdičku a červený text změnit na černé písmo, platí pro celou tabulku MPZ IROP1 (níže pod tabulkou není žádná poznámka s hvězdičkou)</text>
  </threadedComment>
  <threadedComment ref="C41" dT="2023-11-24T14:33:55.21" personId="{96D63761-6DBF-412D-8267-BC231BF0E4FC}" id="{494E168D-F138-47E8-8C7A-2CF6BA8778A3}" parentId="{8A53FD06-E1AC-4003-9DE1-0EE5CB1FB91D}">
    <text>ok</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7"/>
  <sheetViews>
    <sheetView tabSelected="1" zoomScale="99" zoomScaleNormal="99" workbookViewId="0">
      <selection activeCell="A20" sqref="A20:N20"/>
    </sheetView>
  </sheetViews>
  <sheetFormatPr defaultColWidth="9.140625" defaultRowHeight="14.25" x14ac:dyDescent="0.2"/>
  <cols>
    <col min="1" max="16384" width="9.140625" style="3"/>
  </cols>
  <sheetData>
    <row r="1" spans="1:14" x14ac:dyDescent="0.2">
      <c r="A1" s="78"/>
      <c r="B1" s="78"/>
      <c r="C1" s="78"/>
      <c r="D1" s="78"/>
      <c r="E1" s="78"/>
      <c r="F1" s="78"/>
      <c r="G1" s="78"/>
      <c r="H1" s="78"/>
      <c r="I1" s="78"/>
      <c r="J1" s="78"/>
      <c r="K1" s="78"/>
      <c r="L1" s="78"/>
      <c r="M1" s="78"/>
      <c r="N1" s="78"/>
    </row>
    <row r="2" spans="1:14" x14ac:dyDescent="0.2">
      <c r="A2" s="78"/>
      <c r="B2" s="78"/>
      <c r="C2" s="78"/>
      <c r="D2" s="78"/>
      <c r="E2" s="78"/>
      <c r="F2" s="78"/>
      <c r="G2" s="78"/>
      <c r="H2" s="78"/>
      <c r="I2" s="78"/>
      <c r="J2" s="78"/>
      <c r="K2" s="78"/>
      <c r="L2" s="78"/>
      <c r="M2" s="78"/>
      <c r="N2" s="78"/>
    </row>
    <row r="3" spans="1:14" x14ac:dyDescent="0.2">
      <c r="A3" s="78"/>
      <c r="B3" s="78"/>
      <c r="C3" s="78"/>
      <c r="D3" s="78"/>
      <c r="E3" s="78"/>
      <c r="F3" s="78"/>
      <c r="G3" s="78"/>
      <c r="H3" s="78"/>
      <c r="I3" s="78"/>
      <c r="J3" s="78"/>
      <c r="K3" s="78"/>
      <c r="L3" s="78"/>
      <c r="M3" s="78"/>
      <c r="N3" s="78"/>
    </row>
    <row r="4" spans="1:14" x14ac:dyDescent="0.2">
      <c r="A4" s="78"/>
      <c r="B4" s="78"/>
      <c r="C4" s="78"/>
      <c r="D4" s="78"/>
      <c r="E4" s="78"/>
      <c r="F4" s="78"/>
      <c r="G4" s="78"/>
      <c r="H4" s="78"/>
      <c r="I4" s="78"/>
      <c r="J4" s="78"/>
      <c r="K4" s="78"/>
      <c r="L4" s="78"/>
      <c r="M4" s="78"/>
      <c r="N4" s="78"/>
    </row>
    <row r="5" spans="1:14" x14ac:dyDescent="0.2">
      <c r="A5" s="2"/>
      <c r="B5" s="2"/>
      <c r="C5" s="2"/>
      <c r="D5" s="2"/>
      <c r="E5" s="2"/>
      <c r="F5" s="2"/>
      <c r="G5" s="2"/>
      <c r="H5" s="2"/>
      <c r="I5" s="2"/>
      <c r="J5" s="2"/>
      <c r="K5" s="2"/>
      <c r="L5" s="2"/>
      <c r="M5" s="2"/>
      <c r="N5" s="2"/>
    </row>
    <row r="6" spans="1:14" ht="25.5" x14ac:dyDescent="0.35">
      <c r="A6" s="79" t="s">
        <v>0</v>
      </c>
      <c r="B6" s="79"/>
      <c r="C6" s="79"/>
      <c r="D6" s="79"/>
      <c r="E6" s="79"/>
      <c r="F6" s="79"/>
      <c r="G6" s="79"/>
      <c r="H6" s="79"/>
      <c r="I6" s="79"/>
      <c r="J6" s="79"/>
      <c r="K6" s="79"/>
      <c r="L6" s="79"/>
      <c r="M6" s="79"/>
      <c r="N6" s="79"/>
    </row>
    <row r="7" spans="1:14" x14ac:dyDescent="0.2">
      <c r="A7" s="2"/>
      <c r="B7" s="2"/>
      <c r="C7" s="2"/>
      <c r="D7" s="2"/>
      <c r="E7" s="2"/>
      <c r="F7" s="2"/>
      <c r="G7" s="2"/>
      <c r="H7" s="2"/>
      <c r="I7" s="2"/>
      <c r="J7" s="2"/>
      <c r="K7" s="2"/>
      <c r="L7" s="2"/>
      <c r="M7" s="2"/>
      <c r="N7" s="2"/>
    </row>
    <row r="8" spans="1:14" ht="15" x14ac:dyDescent="0.25">
      <c r="A8" s="80"/>
      <c r="B8" s="80"/>
      <c r="C8" s="80"/>
      <c r="D8" s="80"/>
      <c r="E8" s="80"/>
      <c r="F8" s="80"/>
      <c r="G8" s="80"/>
      <c r="H8" s="80"/>
      <c r="I8" s="80"/>
      <c r="J8" s="80"/>
      <c r="K8"/>
      <c r="L8"/>
      <c r="M8"/>
      <c r="N8"/>
    </row>
    <row r="9" spans="1:14" ht="34.5" x14ac:dyDescent="0.45">
      <c r="A9" s="81" t="s">
        <v>1</v>
      </c>
      <c r="B9" s="81"/>
      <c r="C9" s="81"/>
      <c r="D9" s="81"/>
      <c r="E9" s="81"/>
      <c r="F9" s="81"/>
      <c r="G9" s="81"/>
      <c r="H9" s="81"/>
      <c r="I9" s="81"/>
      <c r="J9" s="81"/>
      <c r="K9" s="81"/>
      <c r="L9" s="81"/>
      <c r="M9" s="81"/>
      <c r="N9" s="81"/>
    </row>
    <row r="10" spans="1:14" x14ac:dyDescent="0.2">
      <c r="A10" s="2"/>
      <c r="B10" s="2"/>
      <c r="C10" s="2"/>
      <c r="D10" s="2"/>
      <c r="E10" s="2"/>
      <c r="F10" s="2"/>
      <c r="G10" s="2"/>
      <c r="H10" s="2"/>
      <c r="I10" s="2"/>
      <c r="J10" s="2"/>
      <c r="K10" s="2"/>
      <c r="L10" s="2"/>
      <c r="M10" s="2"/>
      <c r="N10" s="2"/>
    </row>
    <row r="11" spans="1:14" x14ac:dyDescent="0.2">
      <c r="A11" s="82" t="s">
        <v>2</v>
      </c>
      <c r="B11" s="82"/>
      <c r="C11" s="82"/>
      <c r="D11" s="82"/>
      <c r="E11" s="82"/>
      <c r="F11" s="82"/>
      <c r="G11" s="82"/>
      <c r="H11" s="82"/>
      <c r="I11" s="82"/>
      <c r="J11" s="82"/>
      <c r="K11" s="82"/>
      <c r="L11" s="82"/>
      <c r="M11" s="82"/>
      <c r="N11" s="82"/>
    </row>
    <row r="12" spans="1:14" x14ac:dyDescent="0.2">
      <c r="A12" s="82"/>
      <c r="B12" s="82"/>
      <c r="C12" s="82"/>
      <c r="D12" s="82"/>
      <c r="E12" s="82"/>
      <c r="F12" s="82"/>
      <c r="G12" s="82"/>
      <c r="H12" s="82"/>
      <c r="I12" s="82"/>
      <c r="J12" s="82"/>
      <c r="K12" s="82"/>
      <c r="L12" s="82"/>
      <c r="M12" s="82"/>
      <c r="N12" s="82"/>
    </row>
    <row r="13" spans="1:14" x14ac:dyDescent="0.2">
      <c r="A13" s="2"/>
      <c r="B13" s="2"/>
      <c r="C13" s="2"/>
      <c r="D13" s="2"/>
      <c r="E13" s="2"/>
      <c r="F13" s="2"/>
      <c r="G13" s="2"/>
      <c r="H13" s="2"/>
      <c r="I13" s="2"/>
      <c r="J13" s="2"/>
      <c r="K13" s="2"/>
      <c r="L13" s="2"/>
      <c r="M13" s="2"/>
      <c r="N13" s="2"/>
    </row>
    <row r="14" spans="1:14" ht="29.25" x14ac:dyDescent="0.4">
      <c r="A14" s="77" t="s">
        <v>3</v>
      </c>
      <c r="B14" s="77"/>
      <c r="C14" s="77"/>
      <c r="D14" s="77"/>
      <c r="E14" s="77"/>
      <c r="F14" s="77"/>
      <c r="G14" s="77"/>
      <c r="H14" s="77"/>
      <c r="I14" s="77"/>
      <c r="J14" s="77"/>
      <c r="K14" s="77"/>
      <c r="L14" s="77"/>
      <c r="M14" s="77"/>
      <c r="N14" s="77"/>
    </row>
    <row r="15" spans="1:14" ht="15" x14ac:dyDescent="0.25">
      <c r="A15" s="69"/>
      <c r="B15" s="69"/>
      <c r="C15" s="69"/>
      <c r="D15" s="69"/>
      <c r="E15" s="69"/>
      <c r="F15" s="69"/>
      <c r="G15" s="69"/>
      <c r="H15" s="69"/>
      <c r="I15" s="69"/>
      <c r="J15" s="69"/>
      <c r="K15"/>
      <c r="L15"/>
      <c r="M15"/>
      <c r="N15"/>
    </row>
    <row r="16" spans="1:14" ht="12.6" customHeight="1" x14ac:dyDescent="0.25">
      <c r="A16" s="69"/>
      <c r="B16" s="69"/>
      <c r="C16" s="69"/>
      <c r="D16" s="69"/>
      <c r="E16" s="69"/>
      <c r="F16" s="69"/>
      <c r="G16" s="69"/>
      <c r="H16" s="69"/>
      <c r="I16" s="69"/>
      <c r="J16" s="69"/>
      <c r="K16"/>
      <c r="L16"/>
      <c r="M16"/>
      <c r="N16"/>
    </row>
    <row r="17" spans="1:14" ht="29.25" x14ac:dyDescent="0.4">
      <c r="A17" s="70"/>
      <c r="B17" s="70"/>
      <c r="C17" s="70"/>
      <c r="D17" s="70"/>
      <c r="E17" s="70"/>
      <c r="F17" s="70"/>
      <c r="G17" s="70"/>
      <c r="H17" s="70"/>
      <c r="I17" s="70"/>
      <c r="J17" s="70"/>
      <c r="K17"/>
      <c r="L17"/>
      <c r="M17"/>
      <c r="N17"/>
    </row>
    <row r="18" spans="1:14" s="4" customFormat="1" ht="15" x14ac:dyDescent="0.25">
      <c r="A18" s="69"/>
      <c r="B18" s="69"/>
      <c r="C18" s="69"/>
      <c r="D18" s="69"/>
      <c r="E18" s="69"/>
      <c r="F18" s="69"/>
      <c r="G18" s="69"/>
      <c r="H18" s="69"/>
      <c r="I18" s="69"/>
      <c r="J18" s="69"/>
      <c r="K18"/>
      <c r="L18"/>
      <c r="M18"/>
      <c r="N18"/>
    </row>
    <row r="19" spans="1:14" x14ac:dyDescent="0.2">
      <c r="A19" s="76" t="s">
        <v>4</v>
      </c>
      <c r="B19" s="76"/>
      <c r="C19" s="76"/>
      <c r="D19" s="76"/>
      <c r="E19" s="76"/>
      <c r="F19" s="76"/>
      <c r="G19" s="76"/>
      <c r="H19" s="76"/>
      <c r="I19" s="76"/>
      <c r="J19" s="76"/>
      <c r="K19" s="76"/>
      <c r="L19" s="76"/>
      <c r="M19" s="76"/>
      <c r="N19" s="76"/>
    </row>
    <row r="20" spans="1:14" x14ac:dyDescent="0.2">
      <c r="A20" s="76" t="s">
        <v>87</v>
      </c>
      <c r="B20" s="76"/>
      <c r="C20" s="76"/>
      <c r="D20" s="76"/>
      <c r="E20" s="76"/>
      <c r="F20" s="76"/>
      <c r="G20" s="76"/>
      <c r="H20" s="76"/>
      <c r="I20" s="76"/>
      <c r="J20" s="76"/>
      <c r="K20" s="76"/>
      <c r="L20" s="76"/>
      <c r="M20" s="76"/>
      <c r="N20" s="76"/>
    </row>
    <row r="21" spans="1:14" ht="15" x14ac:dyDescent="0.25">
      <c r="A21" s="71"/>
      <c r="B21" s="72"/>
      <c r="C21" s="72"/>
      <c r="D21" s="72"/>
      <c r="E21" s="72"/>
      <c r="F21" s="69"/>
      <c r="G21" s="69"/>
      <c r="H21" s="69"/>
      <c r="I21" s="69"/>
      <c r="J21" s="69"/>
      <c r="K21"/>
      <c r="L21"/>
      <c r="M21"/>
      <c r="N21"/>
    </row>
    <row r="22" spans="1:14" x14ac:dyDescent="0.2">
      <c r="A22" s="1"/>
      <c r="B22" s="1"/>
      <c r="C22" s="1"/>
      <c r="D22" s="1"/>
      <c r="E22" s="1"/>
      <c r="F22" s="1"/>
      <c r="G22" s="1"/>
      <c r="H22" s="1"/>
      <c r="I22" s="1"/>
      <c r="J22" s="1"/>
      <c r="K22" s="1"/>
      <c r="L22" s="1"/>
      <c r="M22" s="1"/>
      <c r="N22" s="1"/>
    </row>
    <row r="23" spans="1:14" ht="37.9" customHeight="1" x14ac:dyDescent="0.4">
      <c r="A23" s="73"/>
      <c r="B23" s="73"/>
      <c r="C23" s="73"/>
      <c r="D23" s="73"/>
      <c r="E23" s="73"/>
      <c r="F23" s="73"/>
      <c r="G23" s="73"/>
      <c r="H23" s="73"/>
      <c r="I23" s="73"/>
      <c r="J23" s="73"/>
      <c r="K23" s="73"/>
      <c r="L23" s="73"/>
      <c r="M23" s="73"/>
      <c r="N23" s="73"/>
    </row>
    <row r="24" spans="1:14" ht="34.15" customHeight="1" x14ac:dyDescent="0.4">
      <c r="A24" s="75"/>
      <c r="B24" s="75"/>
      <c r="C24" s="75"/>
      <c r="D24" s="75"/>
      <c r="E24" s="75"/>
      <c r="F24" s="75"/>
      <c r="G24" s="75"/>
      <c r="H24" s="75"/>
      <c r="I24" s="75"/>
      <c r="J24" s="75"/>
      <c r="K24" s="75"/>
      <c r="L24" s="75"/>
      <c r="M24" s="75"/>
      <c r="N24" s="75"/>
    </row>
    <row r="25" spans="1:14" x14ac:dyDescent="0.2">
      <c r="A25" s="1"/>
      <c r="B25" s="1"/>
      <c r="C25" s="1"/>
      <c r="D25" s="1"/>
      <c r="E25" s="1"/>
      <c r="F25" s="1"/>
      <c r="G25" s="1"/>
      <c r="H25" s="1"/>
      <c r="I25" s="1"/>
      <c r="J25" s="1"/>
      <c r="K25" s="1"/>
      <c r="L25" s="1"/>
      <c r="M25" s="1"/>
      <c r="N25" s="1"/>
    </row>
    <row r="26" spans="1:14" x14ac:dyDescent="0.2">
      <c r="A26" s="1"/>
      <c r="B26" s="1"/>
      <c r="C26" s="1"/>
      <c r="D26" s="1"/>
      <c r="E26" s="1"/>
      <c r="F26" s="1"/>
      <c r="G26" s="1"/>
      <c r="H26" s="1"/>
      <c r="I26" s="1"/>
      <c r="J26" s="1"/>
      <c r="K26" s="1"/>
      <c r="L26" s="1"/>
      <c r="M26" s="1"/>
      <c r="N26" s="1"/>
    </row>
    <row r="27" spans="1:14" x14ac:dyDescent="0.2">
      <c r="A27" s="74"/>
      <c r="B27" s="74"/>
      <c r="C27" s="74"/>
      <c r="D27" s="74"/>
      <c r="E27" s="74"/>
      <c r="F27" s="74"/>
      <c r="G27" s="74"/>
      <c r="H27" s="74"/>
      <c r="I27" s="74"/>
      <c r="J27" s="74"/>
      <c r="K27" s="74"/>
      <c r="L27" s="74"/>
      <c r="M27" s="74"/>
      <c r="N27" s="74"/>
    </row>
  </sheetData>
  <mergeCells count="11">
    <mergeCell ref="A14:N14"/>
    <mergeCell ref="A1:N4"/>
    <mergeCell ref="A6:N6"/>
    <mergeCell ref="A8:J8"/>
    <mergeCell ref="A9:N9"/>
    <mergeCell ref="A11:N12"/>
    <mergeCell ref="A23:N23"/>
    <mergeCell ref="A27:N27"/>
    <mergeCell ref="A24:N24"/>
    <mergeCell ref="A19:N19"/>
    <mergeCell ref="A20:N20"/>
  </mergeCell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98"/>
  <sheetViews>
    <sheetView topLeftCell="B92" workbookViewId="0">
      <selection activeCell="H107" sqref="H107"/>
    </sheetView>
  </sheetViews>
  <sheetFormatPr defaultColWidth="9.140625" defaultRowHeight="15" x14ac:dyDescent="0.25"/>
  <cols>
    <col min="1" max="1" width="5.85546875" customWidth="1"/>
    <col min="2" max="2" width="4.28515625" customWidth="1"/>
    <col min="3" max="3" width="37.7109375" customWidth="1"/>
    <col min="4" max="4" width="4.85546875" style="7" customWidth="1"/>
    <col min="5" max="5" width="11.140625" style="7" customWidth="1"/>
    <col min="6" max="6" width="18.5703125" style="7" customWidth="1"/>
    <col min="7" max="7" width="18.85546875" style="7" customWidth="1"/>
    <col min="8" max="8" width="19.42578125" customWidth="1"/>
    <col min="9" max="9" width="14.42578125" customWidth="1"/>
    <col min="10" max="11" width="15.7109375" customWidth="1"/>
    <col min="12" max="13" width="11.140625" hidden="1" customWidth="1"/>
    <col min="14" max="16" width="9.140625" style="7"/>
    <col min="17" max="17" width="10.140625" style="7" bestFit="1" customWidth="1"/>
    <col min="18" max="16384" width="9.140625" style="7"/>
  </cols>
  <sheetData>
    <row r="1" spans="1:15" x14ac:dyDescent="0.25">
      <c r="A1" s="19"/>
      <c r="B1" s="19"/>
      <c r="C1" s="19"/>
      <c r="D1" s="6"/>
      <c r="E1" s="6"/>
      <c r="F1" s="6"/>
      <c r="G1" s="6"/>
      <c r="H1" s="19"/>
      <c r="I1" s="19"/>
      <c r="J1" s="19"/>
      <c r="K1" s="19"/>
      <c r="L1" s="19"/>
      <c r="M1" s="19"/>
      <c r="N1" s="6"/>
      <c r="O1" s="6"/>
    </row>
    <row r="2" spans="1:15" ht="18" customHeight="1" x14ac:dyDescent="0.25">
      <c r="A2" s="19"/>
      <c r="B2" s="19"/>
      <c r="C2" s="44" t="s">
        <v>5</v>
      </c>
      <c r="D2" s="108"/>
      <c r="E2" s="108"/>
      <c r="F2" s="108"/>
      <c r="G2" s="108"/>
      <c r="H2" s="108"/>
      <c r="I2" s="19"/>
      <c r="J2" s="19"/>
      <c r="K2" s="19"/>
      <c r="L2" s="19"/>
      <c r="M2" s="19"/>
      <c r="N2" s="6"/>
      <c r="O2" s="6"/>
    </row>
    <row r="3" spans="1:15" ht="18" customHeight="1" x14ac:dyDescent="0.25">
      <c r="A3" s="19"/>
      <c r="B3" s="19"/>
      <c r="C3" s="44" t="s">
        <v>6</v>
      </c>
      <c r="D3" s="108"/>
      <c r="E3" s="108"/>
      <c r="F3" s="108"/>
      <c r="G3" s="108"/>
      <c r="H3" s="108"/>
      <c r="I3" s="19"/>
      <c r="J3" s="19"/>
      <c r="K3" s="19"/>
      <c r="L3" s="19"/>
      <c r="M3" s="19"/>
      <c r="N3" s="6"/>
      <c r="O3" s="6"/>
    </row>
    <row r="4" spans="1:15" ht="18" customHeight="1" x14ac:dyDescent="0.25">
      <c r="A4" s="19"/>
      <c r="B4" s="19"/>
      <c r="C4" s="45" t="s">
        <v>7</v>
      </c>
      <c r="D4" s="108"/>
      <c r="E4" s="108"/>
      <c r="F4" s="108"/>
      <c r="G4" s="108"/>
      <c r="H4" s="108"/>
      <c r="I4" s="19"/>
      <c r="J4" s="19"/>
      <c r="K4" s="19"/>
      <c r="L4" s="19"/>
      <c r="M4" s="19"/>
      <c r="N4" s="6"/>
      <c r="O4" s="6"/>
    </row>
    <row r="5" spans="1:15" ht="15" customHeight="1" x14ac:dyDescent="0.25">
      <c r="A5" s="19"/>
      <c r="B5" s="19"/>
      <c r="C5" s="46"/>
      <c r="D5" s="113" t="s">
        <v>8</v>
      </c>
      <c r="E5" s="115" t="s">
        <v>9</v>
      </c>
      <c r="F5" s="109" t="s">
        <v>84</v>
      </c>
      <c r="G5" s="110"/>
      <c r="H5" s="84" t="s">
        <v>85</v>
      </c>
      <c r="I5" s="19"/>
      <c r="J5" s="19"/>
      <c r="K5" s="19"/>
      <c r="L5" s="19"/>
      <c r="M5" s="19"/>
      <c r="N5" s="6"/>
      <c r="O5" s="6"/>
    </row>
    <row r="6" spans="1:15" x14ac:dyDescent="0.25">
      <c r="A6" s="19"/>
      <c r="B6" s="19"/>
      <c r="C6" s="47"/>
      <c r="D6" s="114"/>
      <c r="E6" s="116"/>
      <c r="F6" s="111"/>
      <c r="G6" s="112"/>
      <c r="H6" s="84"/>
      <c r="I6" s="20"/>
      <c r="J6" s="19"/>
      <c r="K6" s="19"/>
      <c r="L6" s="19"/>
      <c r="M6" s="19"/>
      <c r="N6" s="6"/>
      <c r="O6" s="6"/>
    </row>
    <row r="7" spans="1:15" ht="18" customHeight="1" x14ac:dyDescent="0.25">
      <c r="A7" s="19"/>
      <c r="B7" s="19"/>
      <c r="C7" s="48" t="s">
        <v>10</v>
      </c>
      <c r="D7" s="8" t="s">
        <v>11</v>
      </c>
      <c r="E7" s="39"/>
      <c r="F7" s="117">
        <v>0</v>
      </c>
      <c r="G7" s="118"/>
      <c r="H7" s="39"/>
      <c r="I7" s="19"/>
      <c r="J7" s="19"/>
      <c r="K7" s="19"/>
      <c r="L7" s="19"/>
      <c r="M7" s="19"/>
      <c r="N7" s="6"/>
      <c r="O7" s="6"/>
    </row>
    <row r="8" spans="1:15" ht="18" customHeight="1" x14ac:dyDescent="0.25">
      <c r="A8" s="19"/>
      <c r="B8" s="19"/>
      <c r="C8" s="49" t="s">
        <v>12</v>
      </c>
      <c r="D8" s="10" t="s">
        <v>11</v>
      </c>
      <c r="E8" s="40" t="s">
        <v>13</v>
      </c>
      <c r="F8" s="117">
        <v>0</v>
      </c>
      <c r="G8" s="118"/>
      <c r="H8" s="40" t="s">
        <v>13</v>
      </c>
      <c r="I8" s="19"/>
      <c r="J8" s="19"/>
      <c r="K8" s="19"/>
      <c r="L8" s="19"/>
      <c r="M8" s="19"/>
      <c r="N8" s="6"/>
      <c r="O8" s="6"/>
    </row>
    <row r="9" spans="1:15" ht="18" customHeight="1" x14ac:dyDescent="0.25">
      <c r="A9" s="19"/>
      <c r="B9" s="19"/>
      <c r="C9" s="49" t="s">
        <v>86</v>
      </c>
      <c r="D9" s="9"/>
      <c r="E9" s="40" t="s">
        <v>13</v>
      </c>
      <c r="F9" s="117">
        <v>0</v>
      </c>
      <c r="G9" s="118"/>
      <c r="H9" s="40" t="s">
        <v>13</v>
      </c>
      <c r="I9" s="19"/>
      <c r="J9" s="19"/>
      <c r="K9" s="19"/>
      <c r="L9" s="19"/>
      <c r="M9" s="19"/>
      <c r="N9" s="6"/>
      <c r="O9" s="6"/>
    </row>
    <row r="10" spans="1:15" ht="18" customHeight="1" x14ac:dyDescent="0.25">
      <c r="A10" s="19"/>
      <c r="B10" s="19"/>
      <c r="C10" s="49" t="s">
        <v>86</v>
      </c>
      <c r="D10" s="9"/>
      <c r="E10" s="40" t="s">
        <v>13</v>
      </c>
      <c r="F10" s="117">
        <v>0</v>
      </c>
      <c r="G10" s="118"/>
      <c r="H10" s="40" t="s">
        <v>13</v>
      </c>
      <c r="I10" s="19"/>
      <c r="J10" s="19"/>
      <c r="K10" s="19"/>
      <c r="L10" s="19"/>
      <c r="M10" s="19"/>
      <c r="N10" s="6"/>
      <c r="O10" s="6"/>
    </row>
    <row r="11" spans="1:15" ht="18" customHeight="1" x14ac:dyDescent="0.25">
      <c r="A11" s="19"/>
      <c r="B11" s="19"/>
      <c r="C11" s="50" t="s">
        <v>86</v>
      </c>
      <c r="D11" s="11"/>
      <c r="E11" s="40" t="s">
        <v>13</v>
      </c>
      <c r="F11" s="119">
        <v>0</v>
      </c>
      <c r="G11" s="120"/>
      <c r="H11" s="40" t="s">
        <v>13</v>
      </c>
      <c r="I11" s="19"/>
      <c r="J11" s="19"/>
      <c r="K11" s="19"/>
      <c r="L11" s="19"/>
      <c r="M11" s="19"/>
      <c r="N11" s="6"/>
      <c r="O11" s="6"/>
    </row>
    <row r="12" spans="1:15" x14ac:dyDescent="0.25">
      <c r="A12" s="101" t="s">
        <v>14</v>
      </c>
      <c r="B12" s="101"/>
      <c r="C12" s="51"/>
      <c r="D12" s="12"/>
      <c r="E12" s="12"/>
      <c r="F12" s="12"/>
      <c r="G12" s="12"/>
      <c r="H12" s="19"/>
      <c r="I12" s="19"/>
      <c r="J12" s="19"/>
      <c r="K12" s="19"/>
      <c r="L12" s="19"/>
      <c r="M12" s="19"/>
      <c r="N12" s="6"/>
      <c r="O12" s="6"/>
    </row>
    <row r="13" spans="1:15" ht="30" x14ac:dyDescent="0.25">
      <c r="A13" s="19"/>
      <c r="B13" s="83" t="s">
        <v>15</v>
      </c>
      <c r="C13" s="52" t="s">
        <v>16</v>
      </c>
      <c r="D13" s="13" t="s">
        <v>8</v>
      </c>
      <c r="E13" s="42" t="s">
        <v>17</v>
      </c>
      <c r="F13" s="14" t="s">
        <v>18</v>
      </c>
      <c r="G13" s="15" t="s">
        <v>19</v>
      </c>
      <c r="H13" s="29"/>
      <c r="I13" s="21"/>
      <c r="J13" s="19"/>
      <c r="K13" s="19"/>
      <c r="L13" s="19"/>
      <c r="M13" s="19"/>
      <c r="N13" s="6"/>
      <c r="O13" s="6"/>
    </row>
    <row r="14" spans="1:15" ht="18" customHeight="1" x14ac:dyDescent="0.25">
      <c r="A14" s="19"/>
      <c r="B14" s="83"/>
      <c r="C14" s="107" t="s">
        <v>80</v>
      </c>
      <c r="D14" s="23"/>
      <c r="E14" s="34"/>
      <c r="F14" s="35">
        <v>0</v>
      </c>
      <c r="G14" s="41">
        <v>0</v>
      </c>
      <c r="H14" s="30"/>
      <c r="I14" s="19"/>
      <c r="J14" s="19"/>
      <c r="K14" s="19"/>
      <c r="L14" s="19"/>
      <c r="M14" s="19"/>
      <c r="N14" s="6"/>
      <c r="O14" s="6"/>
    </row>
    <row r="15" spans="1:15" ht="18" customHeight="1" x14ac:dyDescent="0.25">
      <c r="A15" s="19"/>
      <c r="B15" s="83"/>
      <c r="C15" s="107"/>
      <c r="D15" s="23"/>
      <c r="E15" s="34"/>
      <c r="F15" s="35">
        <v>0</v>
      </c>
      <c r="G15" s="41">
        <v>0</v>
      </c>
      <c r="H15" s="30"/>
      <c r="I15" s="19"/>
      <c r="J15" s="19"/>
      <c r="K15" s="19"/>
      <c r="L15" s="19"/>
      <c r="M15" s="19"/>
      <c r="N15" s="6"/>
      <c r="O15" s="6"/>
    </row>
    <row r="16" spans="1:15" ht="18" customHeight="1" x14ac:dyDescent="0.25">
      <c r="A16" s="19"/>
      <c r="B16" s="83"/>
      <c r="C16" s="107"/>
      <c r="D16" s="23"/>
      <c r="E16" s="34"/>
      <c r="F16" s="35">
        <v>0</v>
      </c>
      <c r="G16" s="41">
        <v>0</v>
      </c>
      <c r="H16" s="30"/>
      <c r="I16" s="19"/>
      <c r="J16" s="19"/>
      <c r="K16" s="19"/>
      <c r="L16" s="19"/>
      <c r="M16" s="19"/>
      <c r="N16" s="6"/>
      <c r="O16" s="6"/>
    </row>
    <row r="17" spans="1:17" ht="18" customHeight="1" x14ac:dyDescent="0.25">
      <c r="A17" s="19"/>
      <c r="B17" s="83"/>
      <c r="C17" s="107"/>
      <c r="D17" s="23"/>
      <c r="E17" s="34"/>
      <c r="F17" s="35">
        <v>0</v>
      </c>
      <c r="G17" s="41">
        <v>0</v>
      </c>
      <c r="H17" s="30"/>
      <c r="I17" s="19"/>
      <c r="J17" s="19"/>
      <c r="K17" s="19"/>
      <c r="L17" s="19"/>
      <c r="M17" s="19"/>
      <c r="N17" s="6"/>
      <c r="O17" s="6"/>
    </row>
    <row r="18" spans="1:17" ht="18" customHeight="1" x14ac:dyDescent="0.25">
      <c r="A18" s="19"/>
      <c r="B18" s="83"/>
      <c r="C18" s="107"/>
      <c r="D18" s="23"/>
      <c r="E18" s="34"/>
      <c r="F18" s="35">
        <v>0</v>
      </c>
      <c r="G18" s="41">
        <v>0</v>
      </c>
      <c r="H18" s="30"/>
      <c r="I18" s="19"/>
      <c r="J18" s="19"/>
      <c r="K18" s="19"/>
      <c r="L18" s="19"/>
      <c r="M18" s="19"/>
      <c r="N18" s="6"/>
      <c r="O18" s="6"/>
    </row>
    <row r="19" spans="1:17" ht="18" customHeight="1" x14ac:dyDescent="0.25">
      <c r="A19" s="19"/>
      <c r="B19" s="83"/>
      <c r="C19" s="107"/>
      <c r="D19" s="23"/>
      <c r="E19" s="34"/>
      <c r="F19" s="35">
        <v>0</v>
      </c>
      <c r="G19" s="41">
        <v>0</v>
      </c>
      <c r="H19" s="30"/>
      <c r="I19" s="19"/>
      <c r="J19" s="19"/>
      <c r="K19" s="19"/>
      <c r="L19" s="19"/>
      <c r="M19" s="19"/>
      <c r="N19" s="6"/>
      <c r="O19" s="6"/>
    </row>
    <row r="20" spans="1:17" ht="30" x14ac:dyDescent="0.25">
      <c r="A20" s="19"/>
      <c r="B20" s="83" t="s">
        <v>20</v>
      </c>
      <c r="C20" s="53" t="s">
        <v>21</v>
      </c>
      <c r="D20" s="13" t="s">
        <v>8</v>
      </c>
      <c r="E20" s="42" t="s">
        <v>17</v>
      </c>
      <c r="F20" s="14" t="s">
        <v>18</v>
      </c>
      <c r="G20" s="15" t="s">
        <v>19</v>
      </c>
      <c r="H20" s="29"/>
      <c r="I20" s="21"/>
      <c r="J20" s="19"/>
      <c r="K20" s="19"/>
      <c r="L20" s="19"/>
      <c r="M20" s="19"/>
      <c r="N20" s="6"/>
      <c r="O20" s="6"/>
    </row>
    <row r="21" spans="1:17" ht="37.15" customHeight="1" x14ac:dyDescent="0.25">
      <c r="A21" s="19"/>
      <c r="B21" s="83"/>
      <c r="C21" s="106" t="s">
        <v>22</v>
      </c>
      <c r="D21" s="16"/>
      <c r="E21" s="97" t="s">
        <v>23</v>
      </c>
      <c r="F21" s="98"/>
      <c r="G21" s="98"/>
      <c r="H21" s="29"/>
      <c r="I21" s="21"/>
      <c r="J21" s="19"/>
      <c r="K21" s="19"/>
      <c r="L21" s="19"/>
      <c r="M21" s="19"/>
      <c r="N21" s="6"/>
      <c r="O21" s="6"/>
    </row>
    <row r="22" spans="1:17" ht="18" customHeight="1" x14ac:dyDescent="0.25">
      <c r="A22" s="19"/>
      <c r="B22" s="83"/>
      <c r="C22" s="106"/>
      <c r="D22" s="16"/>
      <c r="E22" s="34"/>
      <c r="F22" s="35">
        <v>0</v>
      </c>
      <c r="G22" s="35">
        <v>0</v>
      </c>
      <c r="H22" s="30"/>
      <c r="I22" s="19"/>
      <c r="J22" s="19"/>
      <c r="K22" s="19"/>
      <c r="L22" s="19"/>
      <c r="M22" s="19"/>
      <c r="N22" s="6"/>
      <c r="O22" s="6"/>
    </row>
    <row r="23" spans="1:17" ht="18" customHeight="1" x14ac:dyDescent="0.25">
      <c r="A23" s="19"/>
      <c r="B23" s="83"/>
      <c r="C23" s="106"/>
      <c r="D23" s="16"/>
      <c r="E23" s="34"/>
      <c r="F23" s="35">
        <v>0</v>
      </c>
      <c r="G23" s="35">
        <v>0</v>
      </c>
      <c r="H23" s="30"/>
      <c r="I23" s="19"/>
      <c r="J23" s="19"/>
      <c r="K23" s="19"/>
      <c r="L23" s="19"/>
      <c r="M23" s="19"/>
      <c r="N23" s="6"/>
      <c r="O23" s="6"/>
    </row>
    <row r="24" spans="1:17" ht="18" customHeight="1" x14ac:dyDescent="0.25">
      <c r="A24" s="19"/>
      <c r="B24" s="83"/>
      <c r="C24" s="106"/>
      <c r="D24" s="16"/>
      <c r="E24" s="34"/>
      <c r="F24" s="35">
        <v>0</v>
      </c>
      <c r="G24" s="35">
        <v>0</v>
      </c>
      <c r="H24" s="30"/>
      <c r="I24" s="19"/>
      <c r="J24" s="19"/>
      <c r="K24" s="19"/>
      <c r="L24" s="19"/>
      <c r="M24" s="19"/>
      <c r="N24" s="6"/>
      <c r="O24" s="6"/>
    </row>
    <row r="25" spans="1:17" ht="18" customHeight="1" x14ac:dyDescent="0.25">
      <c r="A25" s="19"/>
      <c r="B25" s="83"/>
      <c r="C25" s="106"/>
      <c r="D25" s="16"/>
      <c r="E25" s="34"/>
      <c r="F25" s="35">
        <v>0</v>
      </c>
      <c r="G25" s="35">
        <v>0</v>
      </c>
      <c r="H25" s="30"/>
      <c r="I25" s="19"/>
      <c r="J25" s="19"/>
      <c r="K25" s="19"/>
      <c r="L25" s="19"/>
      <c r="M25" s="19"/>
      <c r="N25" s="6"/>
      <c r="O25" s="6"/>
    </row>
    <row r="26" spans="1:17" ht="18" customHeight="1" x14ac:dyDescent="0.25">
      <c r="A26" s="19"/>
      <c r="B26" s="83"/>
      <c r="C26" s="106"/>
      <c r="D26" s="16"/>
      <c r="E26" s="34"/>
      <c r="F26" s="35">
        <v>0</v>
      </c>
      <c r="G26" s="35">
        <v>0</v>
      </c>
      <c r="H26" s="30"/>
      <c r="I26" s="19"/>
      <c r="J26" s="19"/>
      <c r="K26" s="19"/>
      <c r="L26" s="19"/>
      <c r="M26" s="19"/>
      <c r="N26" s="6"/>
      <c r="O26" s="6"/>
    </row>
    <row r="27" spans="1:17" ht="18" customHeight="1" x14ac:dyDescent="0.25">
      <c r="A27" s="19"/>
      <c r="B27" s="83"/>
      <c r="C27" s="106"/>
      <c r="D27" s="16"/>
      <c r="E27" s="34"/>
      <c r="F27" s="35">
        <v>0</v>
      </c>
      <c r="G27" s="35">
        <v>0</v>
      </c>
      <c r="H27" s="30"/>
      <c r="I27" s="19"/>
      <c r="J27" s="19"/>
      <c r="K27" s="19"/>
      <c r="L27" s="19"/>
      <c r="M27" s="19"/>
      <c r="N27" s="6"/>
      <c r="O27" s="6"/>
    </row>
    <row r="28" spans="1:17" ht="18" customHeight="1" x14ac:dyDescent="0.25">
      <c r="A28" s="19"/>
      <c r="B28" s="83"/>
      <c r="C28" s="106"/>
      <c r="D28" s="16"/>
      <c r="E28" s="34"/>
      <c r="F28" s="35">
        <v>0</v>
      </c>
      <c r="G28" s="35">
        <v>0</v>
      </c>
      <c r="H28" s="29"/>
      <c r="I28" s="21"/>
      <c r="J28" s="19"/>
      <c r="K28" s="19"/>
      <c r="L28" s="19"/>
      <c r="M28" s="19"/>
      <c r="N28" s="6"/>
      <c r="O28" s="6"/>
    </row>
    <row r="29" spans="1:17" ht="38.25" customHeight="1" x14ac:dyDescent="0.25">
      <c r="A29" s="19"/>
      <c r="B29" s="83" t="s">
        <v>24</v>
      </c>
      <c r="C29" s="53" t="s">
        <v>25</v>
      </c>
      <c r="D29" s="13" t="s">
        <v>8</v>
      </c>
      <c r="E29" s="42" t="s">
        <v>17</v>
      </c>
      <c r="F29" s="14" t="s">
        <v>18</v>
      </c>
      <c r="G29" s="14" t="s">
        <v>19</v>
      </c>
      <c r="H29" s="43">
        <v>0.1</v>
      </c>
      <c r="I29" s="22">
        <f>F8*0.1</f>
        <v>0</v>
      </c>
      <c r="J29" s="57" t="s">
        <v>26</v>
      </c>
      <c r="K29" s="57" t="s">
        <v>27</v>
      </c>
      <c r="L29" s="19"/>
      <c r="M29" s="19"/>
      <c r="N29" s="6"/>
      <c r="O29" s="6"/>
      <c r="Q29" s="24"/>
    </row>
    <row r="30" spans="1:17" ht="18" customHeight="1" x14ac:dyDescent="0.25">
      <c r="A30" s="19"/>
      <c r="B30" s="83"/>
      <c r="C30" s="106" t="s">
        <v>28</v>
      </c>
      <c r="D30" s="16"/>
      <c r="E30" s="34"/>
      <c r="F30" s="35">
        <v>0</v>
      </c>
      <c r="G30" s="35">
        <v>0</v>
      </c>
      <c r="H30" s="36" t="str">
        <f>IF(E30=0,"",F30+G30)</f>
        <v/>
      </c>
      <c r="I30" s="33" t="str">
        <f>IF(OR($I$29=0,E30=0),"",IF(H30&lt;$I$29,"ok","překročeno"))</f>
        <v/>
      </c>
      <c r="J30" s="58" t="str">
        <f>IF(E30=0,"",(F30+G30)/$F$8)</f>
        <v/>
      </c>
      <c r="K30" s="99">
        <f>SUM(J30:J37)</f>
        <v>0</v>
      </c>
      <c r="L30" s="19"/>
      <c r="M30" s="19"/>
      <c r="N30" s="6"/>
      <c r="O30" s="6"/>
    </row>
    <row r="31" spans="1:17" ht="18" customHeight="1" x14ac:dyDescent="0.25">
      <c r="A31" s="19"/>
      <c r="B31" s="83"/>
      <c r="C31" s="106"/>
      <c r="D31" s="16"/>
      <c r="E31" s="34"/>
      <c r="F31" s="35">
        <v>0</v>
      </c>
      <c r="G31" s="35">
        <v>0</v>
      </c>
      <c r="H31" s="36" t="str">
        <f>IF(E31=0,"",H30+F31+G31)</f>
        <v/>
      </c>
      <c r="I31" s="33" t="str">
        <f>IF(OR($I$29=0,E31=0),"",IF(H31&lt;$I$29,"ok","překročeno"))</f>
        <v/>
      </c>
      <c r="J31" s="58" t="str">
        <f t="shared" ref="J31:J37" si="0">IF(E31=0,"",(F31+G31)/$F$8)</f>
        <v/>
      </c>
      <c r="K31" s="100"/>
      <c r="L31" s="19"/>
      <c r="M31" s="19"/>
      <c r="N31" s="6"/>
      <c r="O31" s="6"/>
    </row>
    <row r="32" spans="1:17" ht="18" customHeight="1" x14ac:dyDescent="0.25">
      <c r="A32" s="19"/>
      <c r="B32" s="83"/>
      <c r="C32" s="106"/>
      <c r="D32" s="16"/>
      <c r="E32" s="34"/>
      <c r="F32" s="35">
        <v>0</v>
      </c>
      <c r="G32" s="35">
        <v>0</v>
      </c>
      <c r="H32" s="36" t="str">
        <f>IF(E32=0,"",H31+F32+G32)</f>
        <v/>
      </c>
      <c r="I32" s="33" t="str">
        <f t="shared" ref="I32:I37" si="1">IF(OR($I$29=0,E32=0),"",IF(H32&lt;$I$29,"ok","překročeno"))</f>
        <v/>
      </c>
      <c r="J32" s="58" t="str">
        <f t="shared" si="0"/>
        <v/>
      </c>
      <c r="K32" s="100"/>
      <c r="L32" s="19"/>
      <c r="M32" s="19"/>
      <c r="N32" s="6"/>
      <c r="O32" s="6"/>
    </row>
    <row r="33" spans="1:15" ht="18" customHeight="1" x14ac:dyDescent="0.25">
      <c r="A33" s="19"/>
      <c r="B33" s="83"/>
      <c r="C33" s="106"/>
      <c r="D33" s="16"/>
      <c r="E33" s="34"/>
      <c r="F33" s="35">
        <v>0</v>
      </c>
      <c r="G33" s="35">
        <v>0</v>
      </c>
      <c r="H33" s="36" t="str">
        <f t="shared" ref="H33:H37" si="2">IF(E33=0,"",H32+F33+G33)</f>
        <v/>
      </c>
      <c r="I33" s="33" t="str">
        <f t="shared" si="1"/>
        <v/>
      </c>
      <c r="J33" s="58" t="str">
        <f t="shared" si="0"/>
        <v/>
      </c>
      <c r="K33" s="100"/>
      <c r="L33" s="19"/>
      <c r="M33" s="19"/>
      <c r="N33" s="6"/>
      <c r="O33" s="6"/>
    </row>
    <row r="34" spans="1:15" ht="18" customHeight="1" x14ac:dyDescent="0.25">
      <c r="A34" s="19"/>
      <c r="B34" s="83"/>
      <c r="C34" s="106"/>
      <c r="D34" s="16"/>
      <c r="E34" s="34"/>
      <c r="F34" s="35">
        <v>0</v>
      </c>
      <c r="G34" s="35">
        <v>0</v>
      </c>
      <c r="H34" s="36" t="str">
        <f t="shared" si="2"/>
        <v/>
      </c>
      <c r="I34" s="33" t="str">
        <f>IF(OR($I$29=0,E34=0),"",IF(H34&lt;$I$29,"ok","překročeno"))</f>
        <v/>
      </c>
      <c r="J34" s="58" t="str">
        <f t="shared" si="0"/>
        <v/>
      </c>
      <c r="K34" s="100"/>
      <c r="L34" s="19"/>
      <c r="M34" s="19"/>
      <c r="N34" s="6"/>
      <c r="O34" s="6"/>
    </row>
    <row r="35" spans="1:15" ht="18" customHeight="1" x14ac:dyDescent="0.25">
      <c r="A35" s="19"/>
      <c r="B35" s="83"/>
      <c r="C35" s="106"/>
      <c r="D35" s="16"/>
      <c r="E35" s="34"/>
      <c r="F35" s="35">
        <v>0</v>
      </c>
      <c r="G35" s="35">
        <v>0</v>
      </c>
      <c r="H35" s="36" t="str">
        <f t="shared" si="2"/>
        <v/>
      </c>
      <c r="I35" s="33" t="str">
        <f t="shared" si="1"/>
        <v/>
      </c>
      <c r="J35" s="58" t="str">
        <f t="shared" si="0"/>
        <v/>
      </c>
      <c r="K35" s="100"/>
      <c r="L35" s="19"/>
      <c r="M35" s="19"/>
      <c r="N35" s="6"/>
      <c r="O35" s="6"/>
    </row>
    <row r="36" spans="1:15" ht="18" customHeight="1" x14ac:dyDescent="0.25">
      <c r="A36" s="19"/>
      <c r="B36" s="83"/>
      <c r="C36" s="106"/>
      <c r="D36" s="16"/>
      <c r="E36" s="34"/>
      <c r="F36" s="35">
        <v>0</v>
      </c>
      <c r="G36" s="35">
        <v>0</v>
      </c>
      <c r="H36" s="36" t="str">
        <f t="shared" si="2"/>
        <v/>
      </c>
      <c r="I36" s="33" t="str">
        <f t="shared" si="1"/>
        <v/>
      </c>
      <c r="J36" s="58" t="str">
        <f t="shared" si="0"/>
        <v/>
      </c>
      <c r="K36" s="100"/>
      <c r="L36" s="19"/>
      <c r="M36" s="19"/>
      <c r="N36" s="6"/>
      <c r="O36" s="6"/>
    </row>
    <row r="37" spans="1:15" ht="18" customHeight="1" x14ac:dyDescent="0.25">
      <c r="A37" s="19"/>
      <c r="B37" s="83"/>
      <c r="C37" s="106"/>
      <c r="D37" s="16"/>
      <c r="E37" s="34"/>
      <c r="F37" s="35">
        <v>0</v>
      </c>
      <c r="G37" s="35">
        <v>0</v>
      </c>
      <c r="H37" s="36" t="str">
        <f t="shared" si="2"/>
        <v/>
      </c>
      <c r="I37" s="33" t="str">
        <f t="shared" si="1"/>
        <v/>
      </c>
      <c r="J37" s="58" t="str">
        <f t="shared" si="0"/>
        <v/>
      </c>
      <c r="K37" s="100"/>
      <c r="L37" s="19"/>
      <c r="M37" s="19"/>
      <c r="N37" s="6"/>
      <c r="O37" s="6"/>
    </row>
    <row r="38" spans="1:15" ht="38.25" x14ac:dyDescent="0.25">
      <c r="A38" s="19"/>
      <c r="B38" s="83" t="s">
        <v>24</v>
      </c>
      <c r="C38" s="53" t="s">
        <v>29</v>
      </c>
      <c r="D38" s="13" t="s">
        <v>8</v>
      </c>
      <c r="E38" s="42" t="s">
        <v>17</v>
      </c>
      <c r="F38" s="14" t="s">
        <v>18</v>
      </c>
      <c r="G38" s="14" t="s">
        <v>19</v>
      </c>
      <c r="H38" s="43">
        <v>0.15</v>
      </c>
      <c r="I38" s="22">
        <f>F8*0.15</f>
        <v>0</v>
      </c>
      <c r="J38" s="57" t="s">
        <v>26</v>
      </c>
      <c r="K38" s="57" t="s">
        <v>27</v>
      </c>
      <c r="L38" s="19"/>
      <c r="M38" s="19"/>
      <c r="N38" s="6"/>
      <c r="O38" s="6"/>
    </row>
    <row r="39" spans="1:15" ht="18" customHeight="1" x14ac:dyDescent="0.25">
      <c r="A39" s="19"/>
      <c r="B39" s="83"/>
      <c r="C39" s="106" t="s">
        <v>30</v>
      </c>
      <c r="D39" s="16"/>
      <c r="E39" s="34"/>
      <c r="F39" s="35">
        <v>0</v>
      </c>
      <c r="G39" s="35">
        <v>0</v>
      </c>
      <c r="H39" s="36" t="str">
        <f>IF(E39=0,"",F39+G39)</f>
        <v/>
      </c>
      <c r="I39" s="33" t="str">
        <f>IF(OR($I$38=0,E39=0),"",IF(H39&lt;$I$38,"ok","překročeno"))</f>
        <v/>
      </c>
      <c r="J39" s="58" t="str">
        <f>IF(E39=0,"",(F39+G39)/$F$8)</f>
        <v/>
      </c>
      <c r="K39" s="99">
        <f>SUM(J39:J46)</f>
        <v>0</v>
      </c>
      <c r="L39" s="19"/>
      <c r="M39" s="19"/>
      <c r="N39" s="6"/>
      <c r="O39" s="6"/>
    </row>
    <row r="40" spans="1:15" ht="18" customHeight="1" x14ac:dyDescent="0.25">
      <c r="A40" s="19"/>
      <c r="B40" s="83"/>
      <c r="C40" s="106"/>
      <c r="D40" s="16"/>
      <c r="E40" s="34"/>
      <c r="F40" s="35">
        <v>0</v>
      </c>
      <c r="G40" s="35">
        <v>0</v>
      </c>
      <c r="H40" s="36" t="str">
        <f>IF(E40=0,"",H39+F40+G40)</f>
        <v/>
      </c>
      <c r="I40" s="33" t="str">
        <f t="shared" ref="I40:I46" si="3">IF(OR($I$38=0,E40=0),"",IF(H40&lt;$I$38,"ok","překročeno"))</f>
        <v/>
      </c>
      <c r="J40" s="58" t="str">
        <f t="shared" ref="J40:J46" si="4">IF(E40=0,"",(F40+G40)/$F$8)</f>
        <v/>
      </c>
      <c r="K40" s="100"/>
      <c r="L40" s="19"/>
      <c r="M40" s="19"/>
      <c r="N40" s="6"/>
      <c r="O40" s="6"/>
    </row>
    <row r="41" spans="1:15" ht="18" customHeight="1" x14ac:dyDescent="0.25">
      <c r="A41" s="19"/>
      <c r="B41" s="83"/>
      <c r="C41" s="106"/>
      <c r="D41" s="16"/>
      <c r="E41" s="34"/>
      <c r="F41" s="35">
        <v>0</v>
      </c>
      <c r="G41" s="35">
        <v>0</v>
      </c>
      <c r="H41" s="36" t="str">
        <f t="shared" ref="H41:H46" si="5">IF(E41=0,"",H40+F41+G41)</f>
        <v/>
      </c>
      <c r="I41" s="33" t="str">
        <f t="shared" si="3"/>
        <v/>
      </c>
      <c r="J41" s="58" t="str">
        <f t="shared" si="4"/>
        <v/>
      </c>
      <c r="K41" s="100"/>
      <c r="L41" s="19"/>
      <c r="M41" s="19"/>
      <c r="N41" s="6"/>
      <c r="O41" s="6"/>
    </row>
    <row r="42" spans="1:15" ht="18" customHeight="1" x14ac:dyDescent="0.25">
      <c r="A42" s="19"/>
      <c r="B42" s="83"/>
      <c r="C42" s="106"/>
      <c r="D42" s="16"/>
      <c r="E42" s="34"/>
      <c r="F42" s="35">
        <v>0</v>
      </c>
      <c r="G42" s="35">
        <v>0</v>
      </c>
      <c r="H42" s="36" t="str">
        <f t="shared" si="5"/>
        <v/>
      </c>
      <c r="I42" s="33" t="str">
        <f>IF(OR($I$38=0,E42=0),"",IF(H42&lt;$I$38,"ok","překročeno"))</f>
        <v/>
      </c>
      <c r="J42" s="58" t="str">
        <f t="shared" si="4"/>
        <v/>
      </c>
      <c r="K42" s="100"/>
      <c r="L42" s="19"/>
      <c r="M42" s="19"/>
      <c r="N42" s="6"/>
      <c r="O42" s="6"/>
    </row>
    <row r="43" spans="1:15" ht="18" customHeight="1" x14ac:dyDescent="0.25">
      <c r="A43" s="19"/>
      <c r="B43" s="83"/>
      <c r="C43" s="106"/>
      <c r="D43" s="16"/>
      <c r="E43" s="34"/>
      <c r="F43" s="35">
        <v>0</v>
      </c>
      <c r="G43" s="35">
        <v>0</v>
      </c>
      <c r="H43" s="36" t="str">
        <f t="shared" si="5"/>
        <v/>
      </c>
      <c r="I43" s="33" t="str">
        <f t="shared" si="3"/>
        <v/>
      </c>
      <c r="J43" s="58" t="str">
        <f t="shared" si="4"/>
        <v/>
      </c>
      <c r="K43" s="100"/>
      <c r="L43" s="19"/>
      <c r="M43" s="19"/>
      <c r="N43" s="6"/>
      <c r="O43" s="6"/>
    </row>
    <row r="44" spans="1:15" ht="18" customHeight="1" x14ac:dyDescent="0.25">
      <c r="A44" s="19"/>
      <c r="B44" s="83"/>
      <c r="C44" s="106"/>
      <c r="D44" s="16"/>
      <c r="E44" s="34"/>
      <c r="F44" s="35">
        <v>0</v>
      </c>
      <c r="G44" s="35">
        <v>0</v>
      </c>
      <c r="H44" s="36" t="str">
        <f t="shared" si="5"/>
        <v/>
      </c>
      <c r="I44" s="33" t="str">
        <f t="shared" si="3"/>
        <v/>
      </c>
      <c r="J44" s="58" t="str">
        <f t="shared" si="4"/>
        <v/>
      </c>
      <c r="K44" s="100"/>
      <c r="L44" s="19"/>
      <c r="M44" s="19"/>
      <c r="N44" s="6"/>
      <c r="O44" s="6"/>
    </row>
    <row r="45" spans="1:15" ht="18" customHeight="1" x14ac:dyDescent="0.25">
      <c r="A45" s="19"/>
      <c r="B45" s="83"/>
      <c r="C45" s="106"/>
      <c r="D45" s="16"/>
      <c r="E45" s="34"/>
      <c r="F45" s="35">
        <v>0</v>
      </c>
      <c r="G45" s="35">
        <v>0</v>
      </c>
      <c r="H45" s="36" t="str">
        <f t="shared" si="5"/>
        <v/>
      </c>
      <c r="I45" s="33" t="str">
        <f t="shared" si="3"/>
        <v/>
      </c>
      <c r="J45" s="58" t="str">
        <f t="shared" si="4"/>
        <v/>
      </c>
      <c r="K45" s="100"/>
      <c r="L45" s="19"/>
      <c r="M45" s="19"/>
      <c r="N45" s="6"/>
      <c r="O45" s="6"/>
    </row>
    <row r="46" spans="1:15" ht="18" customHeight="1" x14ac:dyDescent="0.25">
      <c r="A46" s="19"/>
      <c r="B46" s="83"/>
      <c r="C46" s="106"/>
      <c r="D46" s="16"/>
      <c r="E46" s="34"/>
      <c r="F46" s="35">
        <v>0</v>
      </c>
      <c r="G46" s="35">
        <v>0</v>
      </c>
      <c r="H46" s="36" t="str">
        <f t="shared" si="5"/>
        <v/>
      </c>
      <c r="I46" s="33" t="str">
        <f t="shared" si="3"/>
        <v/>
      </c>
      <c r="J46" s="58" t="str">
        <f t="shared" si="4"/>
        <v/>
      </c>
      <c r="K46" s="100"/>
      <c r="L46" s="19"/>
      <c r="M46" s="19"/>
      <c r="N46" s="6"/>
      <c r="O46" s="6"/>
    </row>
    <row r="47" spans="1:15" ht="45" x14ac:dyDescent="0.25">
      <c r="A47" s="19"/>
      <c r="B47" s="83" t="s">
        <v>31</v>
      </c>
      <c r="C47" s="53" t="s">
        <v>32</v>
      </c>
      <c r="D47" s="13" t="s">
        <v>8</v>
      </c>
      <c r="E47" s="42" t="s">
        <v>17</v>
      </c>
      <c r="F47" s="14" t="s">
        <v>18</v>
      </c>
      <c r="G47" s="14" t="s">
        <v>19</v>
      </c>
      <c r="H47" s="31" t="s">
        <v>33</v>
      </c>
      <c r="I47" s="22">
        <f>F8*0.5</f>
        <v>0</v>
      </c>
      <c r="J47" s="57" t="s">
        <v>26</v>
      </c>
      <c r="K47" s="63" t="s">
        <v>34</v>
      </c>
      <c r="L47" s="19" t="s">
        <v>35</v>
      </c>
      <c r="M47" s="19" t="s">
        <v>36</v>
      </c>
      <c r="N47" s="6"/>
      <c r="O47" s="6"/>
    </row>
    <row r="48" spans="1:15" ht="18" customHeight="1" x14ac:dyDescent="0.25">
      <c r="A48" s="19"/>
      <c r="B48" s="83"/>
      <c r="C48" s="106" t="s">
        <v>81</v>
      </c>
      <c r="D48" s="16"/>
      <c r="E48" s="34"/>
      <c r="F48" s="37">
        <v>0</v>
      </c>
      <c r="G48" s="37">
        <v>0</v>
      </c>
      <c r="H48" s="38" t="str">
        <f>IF(E48=0,"",ABS(F48)+ABS(G48))</f>
        <v/>
      </c>
      <c r="I48" s="33" t="str">
        <f>IF(OR($I$47=0,E48=0),"",IF(E48&gt;='Rozhodné datum'!$B$3,"ok",IF(H48&lt;=$I$47,"ok","překročeno*")))</f>
        <v/>
      </c>
      <c r="J48" s="58" t="str">
        <f>IF(E48=0,"",(F48+G48)/$F$8)</f>
        <v/>
      </c>
      <c r="K48" s="99">
        <f>SUM(M48:M58)</f>
        <v>0</v>
      </c>
      <c r="L48" s="60">
        <f>IF(E48=0,0,IF(E48&lt;'Rozhodné datum'!$B$3,"ANO","NE"))</f>
        <v>0</v>
      </c>
      <c r="M48" s="61">
        <f>IF(L48="ANO",J48,0)</f>
        <v>0</v>
      </c>
      <c r="N48" s="6"/>
      <c r="O48" s="6"/>
    </row>
    <row r="49" spans="1:15" ht="18" customHeight="1" x14ac:dyDescent="0.25">
      <c r="A49" s="19"/>
      <c r="B49" s="83"/>
      <c r="C49" s="106"/>
      <c r="D49" s="16"/>
      <c r="E49" s="34"/>
      <c r="F49" s="37">
        <v>0</v>
      </c>
      <c r="G49" s="37">
        <v>0</v>
      </c>
      <c r="H49" s="38" t="str">
        <f>IF(E49=0,"",ABS(F49)+ABS(G49)+H48)</f>
        <v/>
      </c>
      <c r="I49" s="33" t="str">
        <f>IF(OR($I$47=0,E49=0),"",IF(E49&gt;='Rozhodné datum'!$B$3,"ok",IF(H49&lt;=$I$47,"ok","překročeno*")))</f>
        <v/>
      </c>
      <c r="J49" s="58" t="str">
        <f t="shared" ref="J49:J58" si="6">IF(E49=0,"",(F49+G49)/$F$8)</f>
        <v/>
      </c>
      <c r="K49" s="100"/>
      <c r="L49" s="60">
        <f>IF(E49=0,0,IF(E49&lt;'Rozhodné datum'!$B$3,"ANO","NE"))</f>
        <v>0</v>
      </c>
      <c r="M49" s="61">
        <f t="shared" ref="M49:M58" si="7">IF(L49="ANO",J49,0)</f>
        <v>0</v>
      </c>
      <c r="N49" s="6"/>
      <c r="O49" s="6"/>
    </row>
    <row r="50" spans="1:15" ht="18" customHeight="1" x14ac:dyDescent="0.25">
      <c r="A50" s="19"/>
      <c r="B50" s="83"/>
      <c r="C50" s="106"/>
      <c r="D50" s="16"/>
      <c r="E50" s="34"/>
      <c r="F50" s="37">
        <v>0</v>
      </c>
      <c r="G50" s="37">
        <v>0</v>
      </c>
      <c r="H50" s="38" t="str">
        <f t="shared" ref="H50:H58" si="8">IF(E50=0,"",ABS(F50)+ABS(G50)+H49)</f>
        <v/>
      </c>
      <c r="I50" s="33" t="str">
        <f>IF(OR($I$47=0,E50=0),"",IF(E50&gt;='Rozhodné datum'!$B$3,"ok",IF(H50&lt;=$I$47,"ok","překročeno*")))</f>
        <v/>
      </c>
      <c r="J50" s="58" t="str">
        <f t="shared" si="6"/>
        <v/>
      </c>
      <c r="K50" s="100"/>
      <c r="L50" s="60">
        <f>IF(E50=0,0,IF(E50&lt;'Rozhodné datum'!$B$3,"ANO","NE"))</f>
        <v>0</v>
      </c>
      <c r="M50" s="61">
        <f t="shared" si="7"/>
        <v>0</v>
      </c>
      <c r="N50" s="6"/>
      <c r="O50" s="6"/>
    </row>
    <row r="51" spans="1:15" ht="18" customHeight="1" x14ac:dyDescent="0.25">
      <c r="A51" s="19"/>
      <c r="B51" s="83"/>
      <c r="C51" s="106"/>
      <c r="D51" s="16"/>
      <c r="E51" s="34"/>
      <c r="F51" s="37">
        <v>0</v>
      </c>
      <c r="G51" s="37">
        <v>0</v>
      </c>
      <c r="H51" s="38" t="str">
        <f>IF(E51=0,"",ABS(F51)+ABS(G51)+H50)</f>
        <v/>
      </c>
      <c r="I51" s="33" t="str">
        <f>IF(OR($I$47=0,E51=0),"",IF(E51&gt;='Rozhodné datum'!$B$3,"ok",IF(H51&lt;=$I$47,"ok","překročeno*")))</f>
        <v/>
      </c>
      <c r="J51" s="58" t="str">
        <f t="shared" si="6"/>
        <v/>
      </c>
      <c r="K51" s="100"/>
      <c r="L51" s="60">
        <f>IF(E51=0,0,IF(E51&lt;'Rozhodné datum'!$B$3,"ANO","NE"))</f>
        <v>0</v>
      </c>
      <c r="M51" s="61">
        <f t="shared" si="7"/>
        <v>0</v>
      </c>
      <c r="N51" s="6"/>
      <c r="O51" s="6"/>
    </row>
    <row r="52" spans="1:15" ht="18" customHeight="1" x14ac:dyDescent="0.25">
      <c r="A52" s="19"/>
      <c r="B52" s="83"/>
      <c r="C52" s="106"/>
      <c r="D52" s="16"/>
      <c r="E52" s="34"/>
      <c r="F52" s="37">
        <v>0</v>
      </c>
      <c r="G52" s="37">
        <v>0</v>
      </c>
      <c r="H52" s="38" t="str">
        <f t="shared" si="8"/>
        <v/>
      </c>
      <c r="I52" s="33" t="str">
        <f>IF(OR($I$47=0,E52=0),"",IF(E52&gt;='Rozhodné datum'!$B$3,"ok",IF(H52&lt;=$I$47,"ok","překročeno*")))</f>
        <v/>
      </c>
      <c r="J52" s="58" t="str">
        <f t="shared" si="6"/>
        <v/>
      </c>
      <c r="K52" s="100"/>
      <c r="L52" s="60">
        <f>IF(E52=0,0,IF(E52&lt;'Rozhodné datum'!$B$3,"ANO","NE"))</f>
        <v>0</v>
      </c>
      <c r="M52" s="61">
        <f t="shared" si="7"/>
        <v>0</v>
      </c>
      <c r="N52" s="6"/>
      <c r="O52" s="6"/>
    </row>
    <row r="53" spans="1:15" ht="18" customHeight="1" x14ac:dyDescent="0.25">
      <c r="A53" s="19"/>
      <c r="B53" s="83"/>
      <c r="C53" s="106"/>
      <c r="D53" s="16"/>
      <c r="E53" s="34"/>
      <c r="F53" s="37">
        <v>0</v>
      </c>
      <c r="G53" s="37">
        <v>0</v>
      </c>
      <c r="H53" s="38" t="str">
        <f t="shared" si="8"/>
        <v/>
      </c>
      <c r="I53" s="33" t="str">
        <f>IF(OR($I$47=0,E53=0),"",IF(E53&gt;='Rozhodné datum'!$B$3,"ok",IF(H53&lt;=$I$47,"ok","překročeno*")))</f>
        <v/>
      </c>
      <c r="J53" s="58" t="str">
        <f t="shared" si="6"/>
        <v/>
      </c>
      <c r="K53" s="100"/>
      <c r="L53" s="60">
        <f>IF(E53=0,0,IF(E53&lt;'Rozhodné datum'!$B$3,"ANO","NE"))</f>
        <v>0</v>
      </c>
      <c r="M53" s="61">
        <f t="shared" si="7"/>
        <v>0</v>
      </c>
      <c r="N53" s="6"/>
      <c r="O53" s="6"/>
    </row>
    <row r="54" spans="1:15" ht="18" customHeight="1" x14ac:dyDescent="0.25">
      <c r="A54" s="19"/>
      <c r="B54" s="83"/>
      <c r="C54" s="106"/>
      <c r="D54" s="16"/>
      <c r="E54" s="34"/>
      <c r="F54" s="37">
        <v>0</v>
      </c>
      <c r="G54" s="37">
        <v>0</v>
      </c>
      <c r="H54" s="38" t="str">
        <f t="shared" si="8"/>
        <v/>
      </c>
      <c r="I54" s="33" t="str">
        <f>IF(OR($I$47=0,E54=0),"",IF(E54&gt;='Rozhodné datum'!$B$3,"ok",IF(H54&lt;=$I$47,"ok","překročeno*")))</f>
        <v/>
      </c>
      <c r="J54" s="58" t="str">
        <f t="shared" si="6"/>
        <v/>
      </c>
      <c r="K54" s="100"/>
      <c r="L54" s="60">
        <f>IF(E54=0,0,IF(E54&lt;'Rozhodné datum'!$B$3,"ANO","NE"))</f>
        <v>0</v>
      </c>
      <c r="M54" s="61">
        <f t="shared" si="7"/>
        <v>0</v>
      </c>
      <c r="N54" s="6"/>
      <c r="O54" s="6"/>
    </row>
    <row r="55" spans="1:15" ht="18" customHeight="1" x14ac:dyDescent="0.25">
      <c r="A55" s="19"/>
      <c r="B55" s="83"/>
      <c r="C55" s="106"/>
      <c r="D55" s="16"/>
      <c r="E55" s="34"/>
      <c r="F55" s="37">
        <v>0</v>
      </c>
      <c r="G55" s="37">
        <v>0</v>
      </c>
      <c r="H55" s="38" t="str">
        <f t="shared" si="8"/>
        <v/>
      </c>
      <c r="I55" s="33" t="str">
        <f>IF(OR($I$47=0,E55=0),"",IF(E55&gt;='Rozhodné datum'!$B$3,"ok",IF(H55&lt;=$I$47,"ok","překročeno*")))</f>
        <v/>
      </c>
      <c r="J55" s="58" t="str">
        <f t="shared" si="6"/>
        <v/>
      </c>
      <c r="K55" s="100"/>
      <c r="L55" s="60">
        <f>IF(E55=0,0,IF(E55&lt;'Rozhodné datum'!$B$3,"ANO","NE"))</f>
        <v>0</v>
      </c>
      <c r="M55" s="61">
        <f t="shared" si="7"/>
        <v>0</v>
      </c>
      <c r="N55" s="6"/>
      <c r="O55" s="6"/>
    </row>
    <row r="56" spans="1:15" ht="18" customHeight="1" x14ac:dyDescent="0.25">
      <c r="A56" s="19"/>
      <c r="B56" s="83"/>
      <c r="C56" s="106"/>
      <c r="D56" s="16"/>
      <c r="E56" s="34"/>
      <c r="F56" s="37">
        <v>0</v>
      </c>
      <c r="G56" s="37">
        <v>0</v>
      </c>
      <c r="H56" s="38" t="str">
        <f t="shared" si="8"/>
        <v/>
      </c>
      <c r="I56" s="33" t="str">
        <f>IF(OR($I$47=0,E56=0),"",IF(E56&gt;='Rozhodné datum'!$B$3,"ok",IF(H56&lt;=$I$47,"ok","překročeno*")))</f>
        <v/>
      </c>
      <c r="J56" s="58" t="str">
        <f t="shared" si="6"/>
        <v/>
      </c>
      <c r="K56" s="100"/>
      <c r="L56" s="60">
        <f>IF(E56=0,0,IF(E56&lt;'Rozhodné datum'!$B$3,"ANO","NE"))</f>
        <v>0</v>
      </c>
      <c r="M56" s="61">
        <f t="shared" si="7"/>
        <v>0</v>
      </c>
      <c r="N56" s="6"/>
      <c r="O56" s="6"/>
    </row>
    <row r="57" spans="1:15" ht="18" customHeight="1" x14ac:dyDescent="0.25">
      <c r="A57" s="19"/>
      <c r="B57" s="83"/>
      <c r="C57" s="106"/>
      <c r="D57" s="16"/>
      <c r="E57" s="34"/>
      <c r="F57" s="37">
        <v>0</v>
      </c>
      <c r="G57" s="37">
        <v>0</v>
      </c>
      <c r="H57" s="38" t="str">
        <f t="shared" si="8"/>
        <v/>
      </c>
      <c r="I57" s="33" t="str">
        <f>IF(OR($I$47=0,E57=0),"",IF(E57&gt;='Rozhodné datum'!$B$3,"ok",IF(H57&lt;=$I$47,"ok","překročeno*")))</f>
        <v/>
      </c>
      <c r="J57" s="58" t="str">
        <f t="shared" si="6"/>
        <v/>
      </c>
      <c r="K57" s="100"/>
      <c r="L57" s="60">
        <f>IF(E57=0,0,IF(E57&lt;'Rozhodné datum'!$B$3,"ANO","NE"))</f>
        <v>0</v>
      </c>
      <c r="M57" s="61">
        <f t="shared" si="7"/>
        <v>0</v>
      </c>
      <c r="N57" s="6"/>
      <c r="O57" s="6"/>
    </row>
    <row r="58" spans="1:15" ht="18" customHeight="1" x14ac:dyDescent="0.25">
      <c r="A58" s="19"/>
      <c r="B58" s="83"/>
      <c r="C58" s="106"/>
      <c r="D58" s="16"/>
      <c r="E58" s="34"/>
      <c r="F58" s="37">
        <v>0</v>
      </c>
      <c r="G58" s="37">
        <v>0</v>
      </c>
      <c r="H58" s="38" t="str">
        <f t="shared" si="8"/>
        <v/>
      </c>
      <c r="I58" s="33" t="str">
        <f>IF(OR($I$47=0,E58=0),"",IF(E58&gt;='Rozhodné datum'!$B$3,"ok",IF(H58&lt;=$I$47,"ok","překročeno*")))</f>
        <v/>
      </c>
      <c r="J58" s="58" t="str">
        <f t="shared" si="6"/>
        <v/>
      </c>
      <c r="K58" s="100"/>
      <c r="L58" s="60">
        <f>IF(E58=0,0,IF(E58&lt;'Rozhodné datum'!$B$3,"ANO","NE"))</f>
        <v>0</v>
      </c>
      <c r="M58" s="61">
        <f t="shared" si="7"/>
        <v>0</v>
      </c>
      <c r="N58" s="6"/>
      <c r="O58" s="6"/>
    </row>
    <row r="59" spans="1:15" ht="45" x14ac:dyDescent="0.25">
      <c r="A59" s="19"/>
      <c r="B59" s="83" t="s">
        <v>37</v>
      </c>
      <c r="C59" s="53" t="s">
        <v>38</v>
      </c>
      <c r="D59" s="13" t="s">
        <v>8</v>
      </c>
      <c r="E59" s="42" t="s">
        <v>17</v>
      </c>
      <c r="F59" s="14" t="s">
        <v>18</v>
      </c>
      <c r="G59" s="14" t="s">
        <v>19</v>
      </c>
      <c r="H59" s="31" t="s">
        <v>33</v>
      </c>
      <c r="I59" s="22">
        <f>F8*0.5</f>
        <v>0</v>
      </c>
      <c r="J59" s="57" t="s">
        <v>26</v>
      </c>
      <c r="K59" s="57" t="s">
        <v>34</v>
      </c>
      <c r="L59" s="19" t="s">
        <v>35</v>
      </c>
      <c r="M59" s="19" t="s">
        <v>36</v>
      </c>
      <c r="N59" s="6"/>
      <c r="O59" s="6"/>
    </row>
    <row r="60" spans="1:15" ht="18" customHeight="1" x14ac:dyDescent="0.25">
      <c r="A60" s="19"/>
      <c r="B60" s="83"/>
      <c r="C60" s="106" t="s">
        <v>75</v>
      </c>
      <c r="D60" s="16"/>
      <c r="E60" s="34"/>
      <c r="F60" s="35">
        <v>0</v>
      </c>
      <c r="G60" s="35">
        <v>0</v>
      </c>
      <c r="H60" s="38" t="str">
        <f>IF(E60=0,"",ABS(F60)+ABS(G60))</f>
        <v/>
      </c>
      <c r="I60" s="33" t="str">
        <f>IF(OR($I$59=0,E60=0),"",IF(E60&gt;='Rozhodné datum'!$B$3,"ok",IF(H60&lt;=$I$59,"ok","překročeno*")))</f>
        <v/>
      </c>
      <c r="J60" s="58" t="str">
        <f>IF(E60=0,"",(F60+G60)/$F$8)</f>
        <v/>
      </c>
      <c r="K60" s="99">
        <f>SUM(M60:M70)</f>
        <v>0</v>
      </c>
      <c r="L60" s="60">
        <f>IF(E60=0,0,IF(E60&lt;'Rozhodné datum'!$B$3,"ANO","NE"))</f>
        <v>0</v>
      </c>
      <c r="M60" s="61">
        <f>IF(L60="ANO",J60,0)</f>
        <v>0</v>
      </c>
      <c r="N60" s="6"/>
      <c r="O60" s="6"/>
    </row>
    <row r="61" spans="1:15" ht="18" customHeight="1" x14ac:dyDescent="0.25">
      <c r="A61" s="19"/>
      <c r="B61" s="83"/>
      <c r="C61" s="106"/>
      <c r="D61" s="16"/>
      <c r="E61" s="34"/>
      <c r="F61" s="35">
        <v>0</v>
      </c>
      <c r="G61" s="35">
        <v>0</v>
      </c>
      <c r="H61" s="38" t="str">
        <f>IF(E61=0,"",ABS(F61)+ABS(G61)+H60)</f>
        <v/>
      </c>
      <c r="I61" s="33" t="str">
        <f>IF(OR($I$59=0,E61=0),"",IF(E61&gt;='Rozhodné datum'!$B$3,"ok",IF(H61&lt;=$I$59,"ok","překročeno*")))</f>
        <v/>
      </c>
      <c r="J61" s="58" t="str">
        <f>IF(E61=0,"",(F61+G61)/$F$8)</f>
        <v/>
      </c>
      <c r="K61" s="100"/>
      <c r="L61" s="60">
        <f>IF(E61=0,0,IF(E61&lt;'Rozhodné datum'!$B$3,"ANO","NE"))</f>
        <v>0</v>
      </c>
      <c r="M61" s="61">
        <f>IF(L61="ANO",J61,0)</f>
        <v>0</v>
      </c>
      <c r="N61" s="6"/>
      <c r="O61" s="6"/>
    </row>
    <row r="62" spans="1:15" ht="18" customHeight="1" x14ac:dyDescent="0.25">
      <c r="A62" s="19"/>
      <c r="B62" s="83"/>
      <c r="C62" s="106"/>
      <c r="D62" s="16"/>
      <c r="E62" s="34"/>
      <c r="F62" s="35">
        <v>0</v>
      </c>
      <c r="G62" s="35">
        <v>0</v>
      </c>
      <c r="H62" s="38" t="str">
        <f t="shared" ref="H62:H70" si="9">IF(E62=0,"",ABS(F62)+ABS(G62)+H61)</f>
        <v/>
      </c>
      <c r="I62" s="33" t="str">
        <f>IF(OR($I$59=0,E62=0),"",IF(E62&gt;='Rozhodné datum'!$B$3,"ok",IF(H62&lt;=$I$59,"ok","překročeno*")))</f>
        <v/>
      </c>
      <c r="J62" s="58" t="str">
        <f t="shared" ref="J62:J70" si="10">IF(E62=0,"",(F62+G62)/$F$8)</f>
        <v/>
      </c>
      <c r="K62" s="100"/>
      <c r="L62" s="60">
        <f>IF(E62=0,0,IF(E62&lt;'Rozhodné datum'!$B$3,"ANO","NE"))</f>
        <v>0</v>
      </c>
      <c r="M62" s="61">
        <f t="shared" ref="M62:M70" si="11">IF(L62="ANO",J62,0)</f>
        <v>0</v>
      </c>
      <c r="N62" s="6"/>
      <c r="O62" s="6"/>
    </row>
    <row r="63" spans="1:15" ht="18" customHeight="1" x14ac:dyDescent="0.25">
      <c r="A63" s="19"/>
      <c r="B63" s="83"/>
      <c r="C63" s="106"/>
      <c r="D63" s="16"/>
      <c r="E63" s="34"/>
      <c r="F63" s="35">
        <v>0</v>
      </c>
      <c r="G63" s="35">
        <v>0</v>
      </c>
      <c r="H63" s="38" t="str">
        <f t="shared" si="9"/>
        <v/>
      </c>
      <c r="I63" s="33" t="str">
        <f>IF(OR($I$59=0,E63=0),"",IF(E63&gt;='Rozhodné datum'!$B$3,"ok",IF(H63&lt;=$I$59,"ok","překročeno*")))</f>
        <v/>
      </c>
      <c r="J63" s="58" t="str">
        <f t="shared" si="10"/>
        <v/>
      </c>
      <c r="K63" s="100"/>
      <c r="L63" s="60">
        <f>IF(E63=0,0,IF(E63&lt;'Rozhodné datum'!$B$3,"ANO","NE"))</f>
        <v>0</v>
      </c>
      <c r="M63" s="61">
        <f t="shared" si="11"/>
        <v>0</v>
      </c>
      <c r="N63" s="6"/>
      <c r="O63" s="6"/>
    </row>
    <row r="64" spans="1:15" ht="18" customHeight="1" x14ac:dyDescent="0.25">
      <c r="A64" s="19"/>
      <c r="B64" s="83"/>
      <c r="C64" s="106"/>
      <c r="D64" s="16"/>
      <c r="E64" s="34"/>
      <c r="F64" s="35">
        <v>0</v>
      </c>
      <c r="G64" s="35">
        <v>0</v>
      </c>
      <c r="H64" s="38" t="str">
        <f t="shared" si="9"/>
        <v/>
      </c>
      <c r="I64" s="33" t="str">
        <f>IF(OR($I$59=0,E64=0),"",IF(E64&gt;='Rozhodné datum'!$B$3,"ok",IF(H64&lt;=$I$59,"ok","překročeno*")))</f>
        <v/>
      </c>
      <c r="J64" s="58" t="str">
        <f t="shared" si="10"/>
        <v/>
      </c>
      <c r="K64" s="100"/>
      <c r="L64" s="60">
        <f>IF(E64=0,0,IF(E64&lt;'Rozhodné datum'!$B$3,"ANO","NE"))</f>
        <v>0</v>
      </c>
      <c r="M64" s="61">
        <f t="shared" si="11"/>
        <v>0</v>
      </c>
      <c r="N64" s="6"/>
      <c r="O64" s="6"/>
    </row>
    <row r="65" spans="1:15" ht="18" customHeight="1" x14ac:dyDescent="0.25">
      <c r="A65" s="19"/>
      <c r="B65" s="83"/>
      <c r="C65" s="106"/>
      <c r="D65" s="16"/>
      <c r="E65" s="34"/>
      <c r="F65" s="35">
        <v>0</v>
      </c>
      <c r="G65" s="35">
        <v>0</v>
      </c>
      <c r="H65" s="38" t="str">
        <f t="shared" si="9"/>
        <v/>
      </c>
      <c r="I65" s="33" t="str">
        <f>IF(OR($I$59=0,E65=0),"",IF(E65&gt;='Rozhodné datum'!$B$3,"ok",IF(H65&lt;=$I$59,"ok","překročeno*")))</f>
        <v/>
      </c>
      <c r="J65" s="58" t="str">
        <f t="shared" si="10"/>
        <v/>
      </c>
      <c r="K65" s="100"/>
      <c r="L65" s="60">
        <f>IF(E65=0,0,IF(E65&lt;'Rozhodné datum'!$B$3,"ANO","NE"))</f>
        <v>0</v>
      </c>
      <c r="M65" s="61">
        <f t="shared" si="11"/>
        <v>0</v>
      </c>
      <c r="N65" s="6"/>
      <c r="O65" s="6"/>
    </row>
    <row r="66" spans="1:15" ht="18" customHeight="1" x14ac:dyDescent="0.25">
      <c r="A66" s="19"/>
      <c r="B66" s="83"/>
      <c r="C66" s="106"/>
      <c r="D66" s="16"/>
      <c r="E66" s="34"/>
      <c r="F66" s="35">
        <v>0</v>
      </c>
      <c r="G66" s="35">
        <v>0</v>
      </c>
      <c r="H66" s="38" t="str">
        <f t="shared" si="9"/>
        <v/>
      </c>
      <c r="I66" s="33" t="str">
        <f>IF(OR($I$59=0,E66=0),"",IF(E66&gt;='Rozhodné datum'!$B$3,"ok",IF(H66&lt;=$I$59,"ok","překročeno*")))</f>
        <v/>
      </c>
      <c r="J66" s="58" t="str">
        <f t="shared" si="10"/>
        <v/>
      </c>
      <c r="K66" s="100"/>
      <c r="L66" s="60">
        <f>IF(E66=0,0,IF(E66&lt;'Rozhodné datum'!$B$3,"ANO","NE"))</f>
        <v>0</v>
      </c>
      <c r="M66" s="61">
        <f t="shared" si="11"/>
        <v>0</v>
      </c>
      <c r="N66" s="6"/>
      <c r="O66" s="6"/>
    </row>
    <row r="67" spans="1:15" ht="18" customHeight="1" x14ac:dyDescent="0.25">
      <c r="A67" s="19"/>
      <c r="B67" s="83"/>
      <c r="C67" s="106"/>
      <c r="D67" s="16"/>
      <c r="E67" s="34"/>
      <c r="F67" s="35">
        <v>0</v>
      </c>
      <c r="G67" s="35">
        <v>0</v>
      </c>
      <c r="H67" s="38" t="str">
        <f t="shared" si="9"/>
        <v/>
      </c>
      <c r="I67" s="33" t="str">
        <f>IF(OR($I$59=0,E67=0),"",IF(E67&gt;='Rozhodné datum'!$B$3,"ok",IF(H67&lt;=$I$59,"ok","překročeno*")))</f>
        <v/>
      </c>
      <c r="J67" s="58" t="str">
        <f t="shared" si="10"/>
        <v/>
      </c>
      <c r="K67" s="100"/>
      <c r="L67" s="60">
        <f>IF(E67=0,0,IF(E67&lt;'Rozhodné datum'!$B$3,"ANO","NE"))</f>
        <v>0</v>
      </c>
      <c r="M67" s="61">
        <f>IF(L67="ANO",J67,0)</f>
        <v>0</v>
      </c>
      <c r="N67" s="6"/>
      <c r="O67" s="6"/>
    </row>
    <row r="68" spans="1:15" ht="18" customHeight="1" x14ac:dyDescent="0.25">
      <c r="A68" s="19"/>
      <c r="B68" s="83"/>
      <c r="C68" s="106"/>
      <c r="D68" s="16"/>
      <c r="E68" s="34"/>
      <c r="F68" s="35">
        <v>0</v>
      </c>
      <c r="G68" s="35">
        <v>0</v>
      </c>
      <c r="H68" s="38" t="str">
        <f t="shared" si="9"/>
        <v/>
      </c>
      <c r="I68" s="33" t="str">
        <f>IF(OR($I$59=0,E68=0),"",IF(E68&gt;='Rozhodné datum'!$B$3,"ok",IF(H68&lt;=$I$59,"ok","překročeno*")))</f>
        <v/>
      </c>
      <c r="J68" s="58" t="str">
        <f t="shared" si="10"/>
        <v/>
      </c>
      <c r="K68" s="100"/>
      <c r="L68" s="60">
        <f>IF(E68=0,0,IF(E68&lt;'Rozhodné datum'!$B$3,"ANO","NE"))</f>
        <v>0</v>
      </c>
      <c r="M68" s="61">
        <f>IF(L68="ANO",J68,0)</f>
        <v>0</v>
      </c>
      <c r="N68" s="6"/>
      <c r="O68" s="6"/>
    </row>
    <row r="69" spans="1:15" ht="18" customHeight="1" x14ac:dyDescent="0.25">
      <c r="A69" s="19"/>
      <c r="B69" s="83"/>
      <c r="C69" s="106"/>
      <c r="D69" s="16"/>
      <c r="E69" s="34"/>
      <c r="F69" s="35">
        <v>0</v>
      </c>
      <c r="G69" s="35">
        <v>0</v>
      </c>
      <c r="H69" s="38" t="str">
        <f t="shared" si="9"/>
        <v/>
      </c>
      <c r="I69" s="33" t="str">
        <f>IF(OR($I$59=0,E69=0),"",IF(E69&gt;='Rozhodné datum'!$B$3,"ok",IF(H69&lt;=$I$59,"ok","překročeno*")))</f>
        <v/>
      </c>
      <c r="J69" s="58" t="str">
        <f t="shared" si="10"/>
        <v/>
      </c>
      <c r="K69" s="100"/>
      <c r="L69" s="60">
        <f>IF(E69=0,0,IF(E69&lt;'Rozhodné datum'!$B$3,"ANO","NE"))</f>
        <v>0</v>
      </c>
      <c r="M69" s="61">
        <f>IF(L69="ANO",J69,0)</f>
        <v>0</v>
      </c>
      <c r="N69" s="6"/>
      <c r="O69" s="6"/>
    </row>
    <row r="70" spans="1:15" ht="18" customHeight="1" x14ac:dyDescent="0.25">
      <c r="A70" s="19"/>
      <c r="B70" s="83"/>
      <c r="C70" s="106"/>
      <c r="D70" s="16"/>
      <c r="E70" s="34"/>
      <c r="F70" s="35">
        <v>0</v>
      </c>
      <c r="G70" s="35">
        <v>0</v>
      </c>
      <c r="H70" s="38" t="str">
        <f t="shared" si="9"/>
        <v/>
      </c>
      <c r="I70" s="33" t="str">
        <f>IF(OR($I$59=0,E70=0),"",IF(E70&gt;='Rozhodné datum'!$B$3,"ok",IF(H70&lt;=$I$59,"ok","překročeno*")))</f>
        <v/>
      </c>
      <c r="J70" s="58" t="str">
        <f t="shared" si="10"/>
        <v/>
      </c>
      <c r="K70" s="100"/>
      <c r="L70" s="60">
        <f>IF(E70=0,0,IF(E70&lt;'Rozhodné datum'!$B$3,"ANO","NE"))</f>
        <v>0</v>
      </c>
      <c r="M70" s="61">
        <f t="shared" si="11"/>
        <v>0</v>
      </c>
      <c r="N70" s="6"/>
      <c r="O70" s="6"/>
    </row>
    <row r="71" spans="1:15" ht="33.75" x14ac:dyDescent="0.25">
      <c r="A71" s="19"/>
      <c r="B71" s="83" t="s">
        <v>39</v>
      </c>
      <c r="C71" s="53" t="s">
        <v>40</v>
      </c>
      <c r="D71" s="13" t="s">
        <v>8</v>
      </c>
      <c r="E71" s="42" t="s">
        <v>17</v>
      </c>
      <c r="F71" s="14" t="s">
        <v>18</v>
      </c>
      <c r="G71" s="14" t="s">
        <v>19</v>
      </c>
      <c r="H71" s="43">
        <v>0.3</v>
      </c>
      <c r="I71" s="22">
        <f>F8*0.3</f>
        <v>0</v>
      </c>
      <c r="J71" s="57" t="s">
        <v>41</v>
      </c>
      <c r="K71" s="59"/>
      <c r="L71" s="19"/>
      <c r="M71" s="19"/>
      <c r="N71" s="6"/>
      <c r="O71" s="6"/>
    </row>
    <row r="72" spans="1:15" ht="191.25" x14ac:dyDescent="0.25">
      <c r="A72" s="19"/>
      <c r="B72" s="83"/>
      <c r="C72" s="54" t="s">
        <v>82</v>
      </c>
      <c r="D72" s="16"/>
      <c r="E72" s="34" t="s">
        <v>13</v>
      </c>
      <c r="F72" s="35">
        <f>SUM(F48:F58)+SUM(F60:F70)</f>
        <v>0</v>
      </c>
      <c r="G72" s="35">
        <f>SUM(G48:G58)+SUM(G60:G70)</f>
        <v>0</v>
      </c>
      <c r="H72" s="36">
        <f>ABS(F72)-ABS(G72)</f>
        <v>0</v>
      </c>
      <c r="I72" s="33" t="str">
        <f>IF(H72&lt;=$I$71,"ok","překročeno")</f>
        <v>ok</v>
      </c>
      <c r="J72" s="58">
        <f>IF(F8=0,0,IF(H72&lt;=0,0,H72/F8))</f>
        <v>0</v>
      </c>
      <c r="K72" s="19"/>
      <c r="L72" s="19"/>
      <c r="M72" s="19"/>
      <c r="N72" s="6"/>
      <c r="O72" s="6"/>
    </row>
    <row r="73" spans="1:15" ht="30" x14ac:dyDescent="0.25">
      <c r="A73" s="19"/>
      <c r="B73" s="105" t="s">
        <v>42</v>
      </c>
      <c r="C73" s="53" t="s">
        <v>43</v>
      </c>
      <c r="D73" s="13" t="s">
        <v>8</v>
      </c>
      <c r="E73" s="42" t="s">
        <v>17</v>
      </c>
      <c r="F73" s="17" t="s">
        <v>44</v>
      </c>
      <c r="G73" s="17" t="s">
        <v>45</v>
      </c>
      <c r="H73" s="30"/>
      <c r="I73" s="19"/>
      <c r="J73" s="19"/>
      <c r="K73" s="19"/>
      <c r="L73" s="19"/>
      <c r="M73" s="19"/>
      <c r="N73" s="6"/>
      <c r="O73" s="6"/>
    </row>
    <row r="74" spans="1:15" ht="18" customHeight="1" x14ac:dyDescent="0.25">
      <c r="A74" s="19"/>
      <c r="B74" s="105"/>
      <c r="C74" s="102" t="s">
        <v>46</v>
      </c>
      <c r="D74" s="25"/>
      <c r="E74" s="34" t="s">
        <v>13</v>
      </c>
      <c r="F74" s="35"/>
      <c r="G74" s="34" t="s">
        <v>13</v>
      </c>
      <c r="H74" s="30"/>
      <c r="I74" s="19"/>
      <c r="J74" s="19"/>
      <c r="K74" s="19"/>
      <c r="L74" s="19"/>
      <c r="M74" s="19"/>
      <c r="N74" s="6"/>
      <c r="O74" s="6"/>
    </row>
    <row r="75" spans="1:15" ht="18" customHeight="1" x14ac:dyDescent="0.25">
      <c r="A75" s="19"/>
      <c r="B75" s="105"/>
      <c r="C75" s="103"/>
      <c r="D75" s="25"/>
      <c r="E75" s="34" t="s">
        <v>13</v>
      </c>
      <c r="F75" s="35"/>
      <c r="G75" s="34" t="s">
        <v>13</v>
      </c>
      <c r="H75" s="30"/>
      <c r="I75" s="19"/>
      <c r="J75" s="19"/>
      <c r="K75" s="19"/>
      <c r="L75" s="19"/>
      <c r="M75" s="19"/>
      <c r="N75" s="6"/>
      <c r="O75" s="6"/>
    </row>
    <row r="76" spans="1:15" ht="18" customHeight="1" x14ac:dyDescent="0.25">
      <c r="A76" s="19"/>
      <c r="B76" s="105"/>
      <c r="C76" s="104"/>
      <c r="D76" s="25"/>
      <c r="E76" s="34" t="s">
        <v>13</v>
      </c>
      <c r="F76" s="35"/>
      <c r="G76" s="34" t="s">
        <v>13</v>
      </c>
      <c r="H76" s="30"/>
      <c r="I76" s="19"/>
      <c r="J76" s="19"/>
      <c r="K76" s="19"/>
      <c r="L76" s="19"/>
      <c r="M76" s="19"/>
      <c r="N76" s="6"/>
      <c r="O76" s="6"/>
    </row>
    <row r="77" spans="1:15" ht="30" x14ac:dyDescent="0.25">
      <c r="A77" s="19"/>
      <c r="B77" s="105" t="s">
        <v>47</v>
      </c>
      <c r="C77" s="53" t="s">
        <v>48</v>
      </c>
      <c r="D77" s="13" t="s">
        <v>8</v>
      </c>
      <c r="E77" s="42" t="s">
        <v>17</v>
      </c>
      <c r="F77" s="14" t="s">
        <v>18</v>
      </c>
      <c r="G77" s="14" t="s">
        <v>19</v>
      </c>
      <c r="H77" s="32"/>
      <c r="I77" s="19"/>
      <c r="J77" s="19"/>
      <c r="K77" s="19"/>
      <c r="L77" s="19"/>
      <c r="M77" s="19"/>
      <c r="N77" s="6"/>
      <c r="O77" s="6"/>
    </row>
    <row r="78" spans="1:15" ht="43.9" customHeight="1" x14ac:dyDescent="0.25">
      <c r="A78" s="19"/>
      <c r="B78" s="105"/>
      <c r="C78" s="106" t="s">
        <v>49</v>
      </c>
      <c r="D78" s="16"/>
      <c r="E78" s="97" t="s">
        <v>50</v>
      </c>
      <c r="F78" s="98"/>
      <c r="G78" s="98"/>
      <c r="H78" s="29"/>
      <c r="I78" s="21"/>
      <c r="J78" s="19"/>
      <c r="K78" s="19"/>
      <c r="L78" s="19"/>
      <c r="M78" s="19"/>
      <c r="N78" s="6"/>
      <c r="O78" s="6"/>
    </row>
    <row r="79" spans="1:15" ht="18" customHeight="1" x14ac:dyDescent="0.25">
      <c r="A79" s="19"/>
      <c r="B79" s="105"/>
      <c r="C79" s="106"/>
      <c r="D79" s="16"/>
      <c r="E79" s="34" t="s">
        <v>13</v>
      </c>
      <c r="F79" s="35">
        <v>0</v>
      </c>
      <c r="G79" s="35">
        <v>0</v>
      </c>
      <c r="H79" s="30"/>
      <c r="I79" s="19"/>
      <c r="J79" s="19"/>
      <c r="K79" s="19"/>
      <c r="L79" s="19"/>
      <c r="M79" s="19"/>
      <c r="N79" s="6"/>
      <c r="O79" s="6"/>
    </row>
    <row r="80" spans="1:15" ht="18" customHeight="1" x14ac:dyDescent="0.25">
      <c r="A80" s="19"/>
      <c r="B80" s="105"/>
      <c r="C80" s="106"/>
      <c r="D80" s="16"/>
      <c r="E80" s="34" t="s">
        <v>13</v>
      </c>
      <c r="F80" s="35">
        <v>0</v>
      </c>
      <c r="G80" s="35">
        <v>0</v>
      </c>
      <c r="H80" s="30"/>
      <c r="I80" s="19"/>
      <c r="J80" s="19"/>
      <c r="K80" s="19"/>
      <c r="L80" s="19"/>
      <c r="M80" s="19"/>
      <c r="N80" s="6"/>
      <c r="O80" s="6"/>
    </row>
    <row r="81" spans="1:15" ht="18" customHeight="1" x14ac:dyDescent="0.25">
      <c r="A81" s="19"/>
      <c r="B81" s="105"/>
      <c r="C81" s="106"/>
      <c r="D81" s="16"/>
      <c r="E81" s="34" t="s">
        <v>13</v>
      </c>
      <c r="F81" s="35">
        <v>0</v>
      </c>
      <c r="G81" s="35">
        <v>0</v>
      </c>
      <c r="H81" s="30"/>
      <c r="I81" s="19"/>
      <c r="J81" s="19"/>
      <c r="K81" s="19"/>
      <c r="L81" s="19"/>
      <c r="M81" s="19"/>
      <c r="N81" s="6"/>
      <c r="O81" s="6"/>
    </row>
    <row r="82" spans="1:15" ht="18" customHeight="1" x14ac:dyDescent="0.25">
      <c r="A82" s="19"/>
      <c r="B82" s="105"/>
      <c r="C82" s="106"/>
      <c r="D82" s="16"/>
      <c r="E82" s="34" t="s">
        <v>13</v>
      </c>
      <c r="F82" s="35">
        <v>0</v>
      </c>
      <c r="G82" s="35">
        <v>0</v>
      </c>
      <c r="H82" s="29"/>
      <c r="I82" s="21"/>
      <c r="J82" s="19"/>
      <c r="K82" s="19"/>
      <c r="L82" s="19"/>
      <c r="M82" s="19"/>
      <c r="N82" s="6"/>
      <c r="O82" s="6"/>
    </row>
    <row r="83" spans="1:15" ht="18" customHeight="1" x14ac:dyDescent="0.25">
      <c r="A83" s="19"/>
      <c r="B83" s="105"/>
      <c r="C83" s="106"/>
      <c r="D83" s="16"/>
      <c r="E83" s="34" t="s">
        <v>13</v>
      </c>
      <c r="F83" s="35">
        <v>0</v>
      </c>
      <c r="G83" s="35">
        <v>0</v>
      </c>
      <c r="H83" s="30"/>
      <c r="I83" s="19"/>
      <c r="J83" s="19"/>
      <c r="K83" s="19"/>
      <c r="L83" s="19"/>
      <c r="M83" s="19"/>
      <c r="N83" s="6"/>
      <c r="O83" s="6"/>
    </row>
    <row r="84" spans="1:15" ht="18" customHeight="1" x14ac:dyDescent="0.25">
      <c r="A84" s="19"/>
      <c r="B84" s="105"/>
      <c r="C84" s="106"/>
      <c r="D84" s="16"/>
      <c r="E84" s="34" t="s">
        <v>13</v>
      </c>
      <c r="F84" s="35">
        <v>0</v>
      </c>
      <c r="G84" s="35">
        <v>0</v>
      </c>
      <c r="H84" s="30"/>
      <c r="I84" s="19"/>
      <c r="J84" s="19"/>
      <c r="K84" s="19"/>
      <c r="L84" s="19"/>
      <c r="M84" s="19"/>
      <c r="N84" s="6"/>
      <c r="O84" s="6"/>
    </row>
    <row r="85" spans="1:15" ht="18" customHeight="1" x14ac:dyDescent="0.25">
      <c r="A85" s="19"/>
      <c r="B85" s="105"/>
      <c r="C85" s="106"/>
      <c r="D85" s="16"/>
      <c r="E85" s="34" t="s">
        <v>13</v>
      </c>
      <c r="F85" s="35">
        <v>0</v>
      </c>
      <c r="G85" s="35">
        <v>0</v>
      </c>
      <c r="H85" s="30"/>
      <c r="I85" s="19"/>
      <c r="J85" s="19"/>
      <c r="K85" s="19"/>
      <c r="L85" s="19"/>
      <c r="M85" s="19"/>
      <c r="N85" s="6"/>
      <c r="O85" s="6"/>
    </row>
    <row r="86" spans="1:15" ht="18" customHeight="1" x14ac:dyDescent="0.25">
      <c r="A86" s="19"/>
      <c r="B86" s="105"/>
      <c r="C86" s="106"/>
      <c r="D86" s="16"/>
      <c r="E86" s="34" t="s">
        <v>13</v>
      </c>
      <c r="F86" s="35">
        <v>0</v>
      </c>
      <c r="G86" s="35">
        <v>0</v>
      </c>
      <c r="H86" s="30"/>
      <c r="I86" s="19"/>
      <c r="J86" s="19"/>
      <c r="K86" s="19"/>
      <c r="L86" s="19"/>
      <c r="M86" s="19"/>
      <c r="N86" s="6"/>
      <c r="O86" s="6"/>
    </row>
    <row r="87" spans="1:15" ht="18" customHeight="1" x14ac:dyDescent="0.25">
      <c r="A87" s="19"/>
      <c r="B87" s="105"/>
      <c r="C87" s="106"/>
      <c r="D87" s="16"/>
      <c r="E87" s="34" t="s">
        <v>13</v>
      </c>
      <c r="F87" s="35">
        <v>0</v>
      </c>
      <c r="G87" s="35">
        <v>0</v>
      </c>
      <c r="H87" s="29"/>
      <c r="I87" s="21"/>
      <c r="J87" s="19"/>
      <c r="K87" s="19"/>
      <c r="L87" s="19"/>
      <c r="M87" s="19"/>
      <c r="N87" s="6"/>
      <c r="O87" s="6"/>
    </row>
    <row r="88" spans="1:15" ht="18" customHeight="1" x14ac:dyDescent="0.25">
      <c r="A88" s="19"/>
      <c r="B88" s="105"/>
      <c r="C88" s="106"/>
      <c r="D88" s="16"/>
      <c r="E88" s="34" t="s">
        <v>13</v>
      </c>
      <c r="F88" s="35">
        <v>0</v>
      </c>
      <c r="G88" s="35">
        <v>0</v>
      </c>
      <c r="H88" s="30"/>
      <c r="I88" s="19"/>
      <c r="J88" s="19"/>
      <c r="K88" s="19"/>
      <c r="L88" s="19"/>
      <c r="M88" s="19"/>
      <c r="N88" s="6"/>
      <c r="O88" s="6"/>
    </row>
    <row r="89" spans="1:15" ht="18" customHeight="1" x14ac:dyDescent="0.25">
      <c r="A89" s="19"/>
      <c r="B89" s="105"/>
      <c r="C89" s="106"/>
      <c r="D89" s="16"/>
      <c r="E89" s="34" t="s">
        <v>13</v>
      </c>
      <c r="F89" s="35">
        <v>0</v>
      </c>
      <c r="G89" s="35">
        <v>0</v>
      </c>
      <c r="H89" s="30"/>
      <c r="I89" s="19"/>
      <c r="J89" s="19"/>
      <c r="K89" s="19"/>
      <c r="L89" s="19"/>
      <c r="M89" s="19"/>
      <c r="N89" s="6"/>
      <c r="O89" s="6"/>
    </row>
    <row r="90" spans="1:15" ht="18" customHeight="1" x14ac:dyDescent="0.25">
      <c r="A90" s="19"/>
      <c r="B90" s="105"/>
      <c r="C90" s="106"/>
      <c r="D90" s="16"/>
      <c r="E90" s="34" t="s">
        <v>13</v>
      </c>
      <c r="F90" s="35">
        <v>0</v>
      </c>
      <c r="G90" s="35">
        <v>0</v>
      </c>
      <c r="H90" s="30"/>
      <c r="I90" s="19"/>
      <c r="J90" s="19"/>
      <c r="K90" s="19"/>
      <c r="L90" s="19"/>
      <c r="M90" s="19"/>
      <c r="N90" s="6"/>
      <c r="O90" s="6"/>
    </row>
    <row r="91" spans="1:15" ht="30" x14ac:dyDescent="0.25">
      <c r="A91" s="19"/>
      <c r="B91" s="105" t="s">
        <v>51</v>
      </c>
      <c r="C91" s="53" t="s">
        <v>52</v>
      </c>
      <c r="D91" s="13" t="s">
        <v>8</v>
      </c>
      <c r="E91" s="42" t="s">
        <v>17</v>
      </c>
      <c r="F91" s="17" t="s">
        <v>53</v>
      </c>
      <c r="G91" s="17" t="s">
        <v>54</v>
      </c>
      <c r="H91" s="19"/>
      <c r="I91" s="19"/>
      <c r="J91" s="19"/>
      <c r="K91" s="19"/>
      <c r="L91" s="19"/>
      <c r="M91" s="19"/>
      <c r="N91" s="6"/>
      <c r="O91" s="6"/>
    </row>
    <row r="92" spans="1:15" ht="140.1" customHeight="1" x14ac:dyDescent="0.25">
      <c r="A92" s="19"/>
      <c r="B92" s="105"/>
      <c r="C92" s="102" t="s">
        <v>83</v>
      </c>
      <c r="D92" s="94"/>
      <c r="E92" s="91" t="s">
        <v>13</v>
      </c>
      <c r="F92" s="85"/>
      <c r="G92" s="88"/>
      <c r="H92" s="19"/>
      <c r="I92" s="19"/>
      <c r="J92" s="19"/>
      <c r="K92" s="19"/>
      <c r="L92" s="19"/>
      <c r="M92" s="19"/>
      <c r="N92" s="6"/>
      <c r="O92" s="6"/>
    </row>
    <row r="93" spans="1:15" ht="18" customHeight="1" x14ac:dyDescent="0.25">
      <c r="A93" s="19"/>
      <c r="B93" s="105"/>
      <c r="C93" s="103"/>
      <c r="D93" s="95"/>
      <c r="E93" s="92"/>
      <c r="F93" s="86"/>
      <c r="G93" s="89"/>
      <c r="H93" s="19"/>
      <c r="I93" s="19"/>
      <c r="J93" s="19"/>
      <c r="K93" s="19"/>
      <c r="L93" s="19"/>
      <c r="M93" s="19"/>
      <c r="N93" s="6"/>
      <c r="O93" s="6"/>
    </row>
    <row r="94" spans="1:15" ht="18" customHeight="1" x14ac:dyDescent="0.25">
      <c r="A94" s="19"/>
      <c r="B94" s="105"/>
      <c r="C94" s="104"/>
      <c r="D94" s="96"/>
      <c r="E94" s="93"/>
      <c r="F94" s="87"/>
      <c r="G94" s="90"/>
      <c r="H94" s="19"/>
      <c r="I94" s="19"/>
      <c r="J94" s="19"/>
      <c r="K94" s="19"/>
      <c r="L94" s="19"/>
      <c r="M94" s="19"/>
      <c r="N94" s="6"/>
      <c r="O94" s="6"/>
    </row>
    <row r="95" spans="1:15" ht="36" customHeight="1" x14ac:dyDescent="0.25">
      <c r="A95" s="19"/>
      <c r="B95" s="56"/>
      <c r="C95" s="55" t="s">
        <v>55</v>
      </c>
      <c r="D95" s="26"/>
      <c r="E95" s="27"/>
      <c r="F95" s="28"/>
      <c r="G95" s="27"/>
      <c r="H95" s="19"/>
      <c r="I95" s="19"/>
      <c r="J95" s="19"/>
      <c r="K95" s="19"/>
      <c r="L95" s="19"/>
      <c r="M95" s="19"/>
      <c r="N95" s="6"/>
      <c r="O95" s="6"/>
    </row>
    <row r="96" spans="1:15" x14ac:dyDescent="0.25">
      <c r="A96" s="19"/>
      <c r="B96" s="19"/>
      <c r="C96" s="19" t="s">
        <v>56</v>
      </c>
      <c r="D96" s="6"/>
      <c r="E96" s="6"/>
      <c r="F96" s="6"/>
      <c r="G96" s="6"/>
      <c r="H96" s="19"/>
      <c r="I96" s="19"/>
      <c r="J96" s="19"/>
      <c r="K96" s="19"/>
      <c r="L96" s="19"/>
      <c r="M96" s="19"/>
      <c r="N96" s="6"/>
      <c r="O96" s="6"/>
    </row>
    <row r="97" spans="1:15" x14ac:dyDescent="0.25">
      <c r="A97" s="19"/>
      <c r="B97" s="19"/>
      <c r="C97" s="19"/>
      <c r="D97" s="6"/>
      <c r="E97" s="6"/>
      <c r="F97" s="6"/>
      <c r="G97" s="6"/>
      <c r="H97" s="19"/>
      <c r="I97" s="19"/>
      <c r="J97" s="19"/>
      <c r="K97" s="19"/>
      <c r="L97" s="19"/>
      <c r="M97" s="19"/>
      <c r="N97" s="6"/>
      <c r="O97" s="6"/>
    </row>
    <row r="98" spans="1:15" x14ac:dyDescent="0.25">
      <c r="A98" s="19"/>
      <c r="B98" s="19"/>
      <c r="C98" s="19"/>
      <c r="D98" s="6"/>
      <c r="E98" s="6"/>
      <c r="F98" s="6"/>
      <c r="G98" s="6"/>
      <c r="H98" s="19"/>
      <c r="I98" s="19"/>
      <c r="J98" s="19"/>
      <c r="K98" s="19"/>
      <c r="L98" s="19"/>
      <c r="M98" s="19"/>
      <c r="N98" s="6"/>
      <c r="O98" s="6"/>
    </row>
  </sheetData>
  <sheetProtection sheet="1" formatCells="0" formatColumns="0" formatRows="0" insertColumns="0" insertHyperlinks="0" deleteColumns="0" deleteRows="0" sort="0" autoFilter="0" pivotTables="0"/>
  <mergeCells count="42">
    <mergeCell ref="K30:K37"/>
    <mergeCell ref="K39:K46"/>
    <mergeCell ref="K48:K58"/>
    <mergeCell ref="D2:H2"/>
    <mergeCell ref="D3:H3"/>
    <mergeCell ref="D4:H4"/>
    <mergeCell ref="F5:G6"/>
    <mergeCell ref="E21:G21"/>
    <mergeCell ref="D5:D6"/>
    <mergeCell ref="E5:E6"/>
    <mergeCell ref="F7:G7"/>
    <mergeCell ref="F8:G8"/>
    <mergeCell ref="F9:G9"/>
    <mergeCell ref="F10:G10"/>
    <mergeCell ref="F11:G11"/>
    <mergeCell ref="K60:K70"/>
    <mergeCell ref="A12:B12"/>
    <mergeCell ref="C74:C76"/>
    <mergeCell ref="C92:C94"/>
    <mergeCell ref="B73:B76"/>
    <mergeCell ref="B77:B90"/>
    <mergeCell ref="B91:B94"/>
    <mergeCell ref="B13:B19"/>
    <mergeCell ref="C21:C28"/>
    <mergeCell ref="B20:B28"/>
    <mergeCell ref="C30:C37"/>
    <mergeCell ref="C78:C90"/>
    <mergeCell ref="B71:B72"/>
    <mergeCell ref="C14:C19"/>
    <mergeCell ref="B29:B37"/>
    <mergeCell ref="B47:B58"/>
    <mergeCell ref="B59:B70"/>
    <mergeCell ref="H5:H6"/>
    <mergeCell ref="F92:F94"/>
    <mergeCell ref="G92:G94"/>
    <mergeCell ref="E92:E94"/>
    <mergeCell ref="D92:D94"/>
    <mergeCell ref="E78:G78"/>
    <mergeCell ref="B38:B46"/>
    <mergeCell ref="C48:C58"/>
    <mergeCell ref="C60:C70"/>
    <mergeCell ref="C39:C46"/>
  </mergeCells>
  <conditionalFormatting sqref="I30:I37">
    <cfRule type="containsText" dxfId="43" priority="15" operator="containsText" text="překročeno">
      <formula>NOT(ISERROR(SEARCH("překročeno",I30)))</formula>
    </cfRule>
  </conditionalFormatting>
  <conditionalFormatting sqref="I48:I58">
    <cfRule type="containsText" dxfId="42" priority="13" operator="containsText" text="překročeno">
      <formula>NOT(ISERROR(SEARCH("překročeno",I48)))</formula>
    </cfRule>
  </conditionalFormatting>
  <conditionalFormatting sqref="I72">
    <cfRule type="containsText" dxfId="41" priority="11" operator="containsText" text="překročeno">
      <formula>NOT(ISERROR(SEARCH("překročeno",I72)))</formula>
    </cfRule>
  </conditionalFormatting>
  <conditionalFormatting sqref="I60:I70">
    <cfRule type="containsText" dxfId="40" priority="10" operator="containsText" text="překročeno">
      <formula>NOT(ISERROR(SEARCH("překročeno",I60)))</formula>
    </cfRule>
  </conditionalFormatting>
  <conditionalFormatting sqref="K30:K37">
    <cfRule type="cellIs" dxfId="39" priority="6" operator="greaterThanOrEqual">
      <formula>0.1</formula>
    </cfRule>
  </conditionalFormatting>
  <conditionalFormatting sqref="I39:I46">
    <cfRule type="containsText" dxfId="38" priority="7" operator="containsText" text="překročeno">
      <formula>NOT(ISERROR(SEARCH("překročeno",I39)))</formula>
    </cfRule>
  </conditionalFormatting>
  <conditionalFormatting sqref="K39:K46">
    <cfRule type="cellIs" dxfId="37" priority="4" operator="greaterThanOrEqual">
      <formula>0.15</formula>
    </cfRule>
  </conditionalFormatting>
  <conditionalFormatting sqref="K48:K58">
    <cfRule type="cellIs" dxfId="36" priority="3" operator="greaterThan">
      <formula>0.5</formula>
    </cfRule>
  </conditionalFormatting>
  <conditionalFormatting sqref="K60:K70">
    <cfRule type="cellIs" dxfId="35" priority="2" operator="greaterThan">
      <formula>0.5</formula>
    </cfRule>
  </conditionalFormatting>
  <conditionalFormatting sqref="J72">
    <cfRule type="cellIs" dxfId="34" priority="1" operator="greaterThan">
      <formula>0.3</formula>
    </cfRule>
  </conditionalFormatting>
  <pageMargins left="0.7" right="0.7" top="0.78740157499999996" bottom="0.78740157499999996" header="0.3" footer="0.3"/>
  <pageSetup paperSize="9" orientation="portrait" r:id="rId1"/>
  <tableParts count="2">
    <tablePart r:id="rId2"/>
    <tablePart r:id="rId3"/>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CC75A6-3A07-40B9-9A9C-2909F1713854}">
  <dimension ref="A1:R87"/>
  <sheetViews>
    <sheetView topLeftCell="A77" workbookViewId="0">
      <selection activeCell="C81" sqref="C81:C83"/>
    </sheetView>
  </sheetViews>
  <sheetFormatPr defaultColWidth="9.140625" defaultRowHeight="15" x14ac:dyDescent="0.25"/>
  <cols>
    <col min="1" max="1" width="5.85546875" customWidth="1"/>
    <col min="2" max="2" width="4.28515625" customWidth="1"/>
    <col min="3" max="3" width="37.7109375" customWidth="1"/>
    <col min="4" max="4" width="4.85546875" style="7" customWidth="1"/>
    <col min="5" max="5" width="11.140625" style="7" customWidth="1"/>
    <col min="6" max="6" width="18.5703125" style="7" customWidth="1"/>
    <col min="7" max="7" width="18.85546875" style="7" customWidth="1"/>
    <col min="8" max="8" width="19.42578125" customWidth="1"/>
    <col min="9" max="9" width="14.42578125" customWidth="1"/>
    <col min="10" max="11" width="15.7109375" customWidth="1"/>
    <col min="12" max="13" width="11.140625" hidden="1" customWidth="1"/>
    <col min="14" max="15" width="9.140625" hidden="1" customWidth="1"/>
    <col min="17" max="16384" width="9.140625" style="7"/>
  </cols>
  <sheetData>
    <row r="1" spans="1:18" x14ac:dyDescent="0.25">
      <c r="C1" s="19"/>
      <c r="D1" s="6"/>
      <c r="E1" s="6"/>
      <c r="F1" s="6"/>
      <c r="G1" s="6"/>
      <c r="H1" s="19"/>
      <c r="I1" s="19"/>
      <c r="J1" s="19"/>
      <c r="K1" s="19"/>
      <c r="L1" s="19"/>
      <c r="M1" s="19"/>
      <c r="N1" s="19"/>
      <c r="O1" s="19"/>
      <c r="P1" s="19"/>
      <c r="Q1" s="6"/>
      <c r="R1" s="6"/>
    </row>
    <row r="2" spans="1:18" ht="18" customHeight="1" x14ac:dyDescent="0.25">
      <c r="C2" s="44" t="s">
        <v>5</v>
      </c>
      <c r="D2" s="108"/>
      <c r="E2" s="108"/>
      <c r="F2" s="108"/>
      <c r="G2" s="108"/>
      <c r="H2" s="108"/>
      <c r="I2" s="19"/>
      <c r="J2" s="19"/>
      <c r="K2" s="19"/>
      <c r="L2" s="19"/>
      <c r="M2" s="19"/>
      <c r="N2" s="19"/>
      <c r="O2" s="19"/>
      <c r="P2" s="19"/>
      <c r="Q2" s="6"/>
      <c r="R2" s="6"/>
    </row>
    <row r="3" spans="1:18" ht="18" customHeight="1" x14ac:dyDescent="0.25">
      <c r="C3" s="44" t="s">
        <v>6</v>
      </c>
      <c r="D3" s="108"/>
      <c r="E3" s="108"/>
      <c r="F3" s="108"/>
      <c r="G3" s="108"/>
      <c r="H3" s="108"/>
      <c r="I3" s="19"/>
      <c r="J3" s="19"/>
      <c r="K3" s="19"/>
      <c r="L3" s="19"/>
      <c r="M3" s="19"/>
      <c r="N3" s="19"/>
      <c r="O3" s="19"/>
      <c r="P3" s="19"/>
      <c r="Q3" s="6"/>
      <c r="R3" s="6"/>
    </row>
    <row r="4" spans="1:18" ht="18" customHeight="1" x14ac:dyDescent="0.25">
      <c r="C4" s="45" t="s">
        <v>7</v>
      </c>
      <c r="D4" s="108"/>
      <c r="E4" s="108"/>
      <c r="F4" s="108"/>
      <c r="G4" s="108"/>
      <c r="H4" s="108"/>
      <c r="I4" s="19"/>
      <c r="J4" s="19"/>
      <c r="K4" s="19"/>
      <c r="L4" s="19"/>
      <c r="M4" s="19"/>
      <c r="N4" s="19"/>
      <c r="O4" s="19"/>
      <c r="P4" s="19"/>
      <c r="Q4" s="6"/>
      <c r="R4" s="6"/>
    </row>
    <row r="5" spans="1:18" ht="15" customHeight="1" x14ac:dyDescent="0.25">
      <c r="C5" s="46"/>
      <c r="D5" s="113" t="s">
        <v>8</v>
      </c>
      <c r="E5" s="115" t="s">
        <v>9</v>
      </c>
      <c r="F5" s="109" t="s">
        <v>84</v>
      </c>
      <c r="G5" s="110"/>
      <c r="H5" s="84" t="s">
        <v>85</v>
      </c>
      <c r="I5" s="19"/>
      <c r="J5" s="19"/>
      <c r="K5" s="19"/>
      <c r="L5" s="19"/>
      <c r="M5" s="19"/>
      <c r="N5" s="19"/>
      <c r="O5" s="19"/>
      <c r="P5" s="19"/>
      <c r="Q5" s="6"/>
      <c r="R5" s="6"/>
    </row>
    <row r="6" spans="1:18" x14ac:dyDescent="0.25">
      <c r="C6" s="47"/>
      <c r="D6" s="114"/>
      <c r="E6" s="116"/>
      <c r="F6" s="111"/>
      <c r="G6" s="112"/>
      <c r="H6" s="84"/>
      <c r="I6" s="20"/>
      <c r="J6" s="19"/>
      <c r="K6" s="19"/>
      <c r="L6" s="19"/>
      <c r="M6" s="19"/>
      <c r="N6" s="19"/>
      <c r="O6" s="19"/>
      <c r="P6" s="19"/>
      <c r="Q6" s="6"/>
      <c r="R6" s="6"/>
    </row>
    <row r="7" spans="1:18" ht="18" customHeight="1" x14ac:dyDescent="0.25">
      <c r="C7" s="48" t="s">
        <v>10</v>
      </c>
      <c r="D7" s="8" t="s">
        <v>11</v>
      </c>
      <c r="E7" s="39"/>
      <c r="F7" s="117">
        <v>0</v>
      </c>
      <c r="G7" s="118"/>
      <c r="H7" s="39"/>
      <c r="I7" s="19"/>
      <c r="J7" s="19"/>
      <c r="K7" s="19"/>
      <c r="L7" s="19"/>
      <c r="M7" s="19"/>
      <c r="N7" s="19"/>
      <c r="O7" s="19"/>
      <c r="P7" s="19"/>
      <c r="Q7" s="6"/>
      <c r="R7" s="6"/>
    </row>
    <row r="8" spans="1:18" ht="18" customHeight="1" x14ac:dyDescent="0.25">
      <c r="C8" s="49" t="s">
        <v>12</v>
      </c>
      <c r="D8" s="10" t="s">
        <v>11</v>
      </c>
      <c r="E8" s="40" t="s">
        <v>13</v>
      </c>
      <c r="F8" s="117">
        <v>0</v>
      </c>
      <c r="G8" s="118"/>
      <c r="H8" s="40" t="s">
        <v>13</v>
      </c>
      <c r="I8" s="19"/>
      <c r="J8" s="19"/>
      <c r="K8" s="19"/>
      <c r="L8" s="19"/>
      <c r="M8" s="19"/>
      <c r="N8" s="19"/>
      <c r="O8" s="19"/>
      <c r="P8" s="19"/>
      <c r="Q8" s="6"/>
      <c r="R8" s="6"/>
    </row>
    <row r="9" spans="1:18" ht="18" customHeight="1" x14ac:dyDescent="0.25">
      <c r="C9" s="49" t="s">
        <v>86</v>
      </c>
      <c r="D9" s="9"/>
      <c r="E9" s="40" t="s">
        <v>13</v>
      </c>
      <c r="F9" s="117">
        <v>0</v>
      </c>
      <c r="G9" s="118"/>
      <c r="H9" s="40" t="s">
        <v>13</v>
      </c>
      <c r="I9" s="19"/>
      <c r="J9" s="19"/>
      <c r="K9" s="19"/>
      <c r="L9" s="19"/>
      <c r="M9" s="19"/>
      <c r="N9" s="19"/>
      <c r="O9" s="19"/>
      <c r="P9" s="19"/>
      <c r="Q9" s="6"/>
      <c r="R9" s="6"/>
    </row>
    <row r="10" spans="1:18" ht="18" customHeight="1" x14ac:dyDescent="0.25">
      <c r="C10" s="49" t="s">
        <v>86</v>
      </c>
      <c r="D10" s="9"/>
      <c r="E10" s="40" t="s">
        <v>13</v>
      </c>
      <c r="F10" s="117">
        <v>0</v>
      </c>
      <c r="G10" s="118"/>
      <c r="H10" s="40" t="s">
        <v>13</v>
      </c>
      <c r="I10" s="19"/>
      <c r="J10" s="19"/>
      <c r="K10" s="19"/>
      <c r="L10" s="19"/>
      <c r="M10" s="19"/>
      <c r="N10" s="19"/>
      <c r="O10" s="19"/>
      <c r="P10" s="19"/>
      <c r="Q10" s="6"/>
      <c r="R10" s="6"/>
    </row>
    <row r="11" spans="1:18" ht="18" customHeight="1" x14ac:dyDescent="0.25">
      <c r="C11" s="50" t="s">
        <v>86</v>
      </c>
      <c r="D11" s="11"/>
      <c r="E11" s="40" t="s">
        <v>13</v>
      </c>
      <c r="F11" s="119">
        <v>0</v>
      </c>
      <c r="G11" s="120"/>
      <c r="H11" s="40" t="s">
        <v>13</v>
      </c>
      <c r="I11" s="19"/>
      <c r="J11" s="19"/>
      <c r="K11" s="19"/>
      <c r="L11" s="19"/>
      <c r="M11" s="19"/>
      <c r="N11" s="19"/>
      <c r="O11" s="19"/>
      <c r="P11" s="19"/>
      <c r="Q11" s="6"/>
      <c r="R11" s="6"/>
    </row>
    <row r="12" spans="1:18" x14ac:dyDescent="0.25">
      <c r="A12" s="122" t="s">
        <v>57</v>
      </c>
      <c r="B12" s="122"/>
      <c r="C12" s="51"/>
      <c r="D12" s="12"/>
      <c r="E12" s="12"/>
      <c r="F12" s="12"/>
      <c r="G12" s="12"/>
      <c r="H12" s="19"/>
      <c r="I12" s="19"/>
      <c r="J12" s="19"/>
      <c r="K12" s="19"/>
      <c r="L12" s="19"/>
      <c r="M12" s="19"/>
      <c r="N12" s="19"/>
      <c r="O12" s="19"/>
      <c r="P12" s="19"/>
      <c r="Q12" s="6"/>
      <c r="R12" s="6"/>
    </row>
    <row r="13" spans="1:18" ht="30" customHeight="1" x14ac:dyDescent="0.25">
      <c r="B13" s="121" t="s">
        <v>58</v>
      </c>
      <c r="C13" s="53" t="s">
        <v>21</v>
      </c>
      <c r="D13" s="13" t="s">
        <v>8</v>
      </c>
      <c r="E13" s="42" t="s">
        <v>17</v>
      </c>
      <c r="F13" s="14" t="s">
        <v>18</v>
      </c>
      <c r="G13" s="15" t="s">
        <v>19</v>
      </c>
      <c r="H13" s="29"/>
      <c r="I13" s="21"/>
      <c r="J13" s="19"/>
      <c r="K13" s="19"/>
      <c r="L13" s="19"/>
      <c r="M13" s="19"/>
      <c r="N13" s="19"/>
      <c r="O13" s="19"/>
      <c r="P13" s="19"/>
      <c r="Q13" s="6"/>
      <c r="R13" s="6"/>
    </row>
    <row r="14" spans="1:18" ht="37.15" customHeight="1" x14ac:dyDescent="0.25">
      <c r="B14" s="121"/>
      <c r="C14" s="106" t="s">
        <v>59</v>
      </c>
      <c r="D14" s="16"/>
      <c r="E14" s="97" t="s">
        <v>60</v>
      </c>
      <c r="F14" s="98"/>
      <c r="G14" s="98"/>
      <c r="H14" s="29"/>
      <c r="I14" s="21"/>
      <c r="J14" s="19"/>
      <c r="K14" s="19"/>
      <c r="L14" s="19"/>
      <c r="M14" s="19"/>
      <c r="N14" s="19"/>
      <c r="O14" s="19"/>
      <c r="P14" s="19"/>
      <c r="Q14" s="6"/>
      <c r="R14" s="6"/>
    </row>
    <row r="15" spans="1:18" ht="18" customHeight="1" x14ac:dyDescent="0.25">
      <c r="B15" s="121"/>
      <c r="C15" s="106"/>
      <c r="D15" s="16"/>
      <c r="E15" s="34"/>
      <c r="F15" s="35">
        <v>0</v>
      </c>
      <c r="G15" s="35">
        <v>0</v>
      </c>
      <c r="H15" s="30"/>
      <c r="I15" s="19"/>
      <c r="J15" s="19"/>
      <c r="K15" s="19"/>
      <c r="L15" s="19"/>
      <c r="M15" s="19"/>
      <c r="N15" s="19"/>
      <c r="O15" s="19"/>
      <c r="P15" s="19"/>
      <c r="Q15" s="6"/>
      <c r="R15" s="6"/>
    </row>
    <row r="16" spans="1:18" ht="18" customHeight="1" x14ac:dyDescent="0.25">
      <c r="B16" s="121"/>
      <c r="C16" s="106"/>
      <c r="D16" s="16"/>
      <c r="E16" s="34"/>
      <c r="F16" s="35">
        <v>0</v>
      </c>
      <c r="G16" s="35">
        <v>0</v>
      </c>
      <c r="H16" s="30"/>
      <c r="I16" s="19"/>
      <c r="J16" s="19"/>
      <c r="K16" s="19"/>
      <c r="L16" s="19"/>
      <c r="M16" s="19"/>
      <c r="N16" s="19"/>
      <c r="O16" s="19"/>
      <c r="P16" s="19"/>
      <c r="Q16" s="6"/>
      <c r="R16" s="6"/>
    </row>
    <row r="17" spans="2:18" ht="18" customHeight="1" x14ac:dyDescent="0.25">
      <c r="B17" s="121"/>
      <c r="C17" s="106"/>
      <c r="D17" s="16"/>
      <c r="E17" s="34"/>
      <c r="F17" s="35">
        <v>0</v>
      </c>
      <c r="G17" s="35">
        <v>0</v>
      </c>
      <c r="H17" s="30"/>
      <c r="I17" s="19"/>
      <c r="J17" s="19"/>
      <c r="K17" s="19"/>
      <c r="L17" s="19"/>
      <c r="M17" s="19"/>
      <c r="N17" s="19"/>
      <c r="O17" s="19"/>
      <c r="P17" s="19"/>
      <c r="Q17" s="6"/>
      <c r="R17" s="6"/>
    </row>
    <row r="18" spans="2:18" ht="18" customHeight="1" x14ac:dyDescent="0.25">
      <c r="B18" s="121"/>
      <c r="C18" s="106"/>
      <c r="D18" s="16"/>
      <c r="E18" s="34"/>
      <c r="F18" s="35">
        <v>0</v>
      </c>
      <c r="G18" s="35">
        <v>0</v>
      </c>
      <c r="H18" s="30"/>
      <c r="I18" s="19"/>
      <c r="J18" s="19"/>
      <c r="K18" s="19"/>
      <c r="L18" s="19"/>
      <c r="M18" s="19"/>
      <c r="N18" s="19"/>
      <c r="O18" s="19"/>
      <c r="P18" s="19"/>
      <c r="Q18" s="6"/>
      <c r="R18" s="6"/>
    </row>
    <row r="19" spans="2:18" ht="18" customHeight="1" x14ac:dyDescent="0.25">
      <c r="B19" s="121"/>
      <c r="C19" s="106"/>
      <c r="D19" s="16"/>
      <c r="E19" s="34"/>
      <c r="F19" s="35">
        <v>0</v>
      </c>
      <c r="G19" s="35">
        <v>0</v>
      </c>
      <c r="H19" s="30"/>
      <c r="I19" s="19"/>
      <c r="J19" s="19"/>
      <c r="K19" s="19"/>
      <c r="L19" s="19"/>
      <c r="M19" s="19"/>
      <c r="N19" s="19"/>
      <c r="O19" s="19"/>
      <c r="P19" s="19"/>
      <c r="Q19" s="6"/>
      <c r="R19" s="6"/>
    </row>
    <row r="20" spans="2:18" ht="18" customHeight="1" x14ac:dyDescent="0.25">
      <c r="B20" s="121"/>
      <c r="C20" s="106"/>
      <c r="D20" s="16"/>
      <c r="E20" s="34"/>
      <c r="F20" s="35">
        <v>0</v>
      </c>
      <c r="G20" s="35">
        <v>0</v>
      </c>
      <c r="H20" s="30"/>
      <c r="I20" s="19"/>
      <c r="J20" s="19"/>
      <c r="K20" s="19"/>
      <c r="L20" s="19"/>
      <c r="M20" s="19"/>
      <c r="N20" s="19"/>
      <c r="O20" s="19"/>
      <c r="P20" s="19"/>
      <c r="Q20" s="6"/>
      <c r="R20" s="6"/>
    </row>
    <row r="21" spans="2:18" ht="18" customHeight="1" x14ac:dyDescent="0.25">
      <c r="B21" s="121"/>
      <c r="C21" s="106"/>
      <c r="D21" s="16"/>
      <c r="E21" s="34"/>
      <c r="F21" s="35">
        <v>0</v>
      </c>
      <c r="G21" s="35">
        <v>0</v>
      </c>
      <c r="H21" s="29"/>
      <c r="I21" s="21"/>
      <c r="J21" s="19"/>
      <c r="K21" s="19"/>
      <c r="L21" s="19"/>
      <c r="M21" s="19"/>
      <c r="N21" s="19"/>
      <c r="O21" s="19"/>
      <c r="P21" s="19"/>
      <c r="Q21" s="6"/>
      <c r="R21" s="6"/>
    </row>
    <row r="22" spans="2:18" ht="38.25" customHeight="1" x14ac:dyDescent="0.25">
      <c r="B22" s="121" t="s">
        <v>61</v>
      </c>
      <c r="C22" s="53" t="s">
        <v>25</v>
      </c>
      <c r="D22" s="13" t="s">
        <v>8</v>
      </c>
      <c r="E22" s="42" t="s">
        <v>17</v>
      </c>
      <c r="F22" s="14" t="s">
        <v>18</v>
      </c>
      <c r="G22" s="14" t="s">
        <v>19</v>
      </c>
      <c r="H22" s="43">
        <v>0.1</v>
      </c>
      <c r="I22" s="22">
        <f>F8*0.1</f>
        <v>0</v>
      </c>
      <c r="J22" s="57" t="s">
        <v>26</v>
      </c>
      <c r="K22" s="57" t="s">
        <v>27</v>
      </c>
      <c r="L22" s="19"/>
      <c r="M22" s="19"/>
      <c r="N22" s="19"/>
      <c r="O22" s="19"/>
      <c r="P22" s="19"/>
      <c r="Q22" s="6"/>
      <c r="R22" s="6"/>
    </row>
    <row r="23" spans="2:18" ht="18" customHeight="1" x14ac:dyDescent="0.25">
      <c r="B23" s="121"/>
      <c r="C23" s="106" t="s">
        <v>62</v>
      </c>
      <c r="D23" s="16"/>
      <c r="E23" s="34"/>
      <c r="F23" s="35">
        <v>0</v>
      </c>
      <c r="G23" s="35">
        <v>0</v>
      </c>
      <c r="H23" s="36" t="str">
        <f>IF(E23=0,"",F23+G23)</f>
        <v/>
      </c>
      <c r="I23" s="33" t="str">
        <f>IF(OR($I$22=0,E23=0),"",IF(H23&lt;$I$22,"ok","překročeno"))</f>
        <v/>
      </c>
      <c r="J23" s="58" t="str">
        <f>IF(E23=0,"",(F23+G23)/$F$8)</f>
        <v/>
      </c>
      <c r="K23" s="99">
        <f>SUM(J23:J30)</f>
        <v>0</v>
      </c>
      <c r="L23" s="19"/>
      <c r="M23" s="19"/>
      <c r="N23" s="19"/>
      <c r="O23" s="19"/>
      <c r="P23" s="19"/>
      <c r="Q23" s="6"/>
      <c r="R23" s="6"/>
    </row>
    <row r="24" spans="2:18" ht="18" customHeight="1" x14ac:dyDescent="0.25">
      <c r="B24" s="121"/>
      <c r="C24" s="106"/>
      <c r="D24" s="16"/>
      <c r="E24" s="34"/>
      <c r="F24" s="35">
        <v>0</v>
      </c>
      <c r="G24" s="35">
        <v>0</v>
      </c>
      <c r="H24" s="36" t="str">
        <f>IF(E24=0,"",H23+F24+G24)</f>
        <v/>
      </c>
      <c r="I24" s="33" t="str">
        <f>IF(OR($I$22=0,E24=0),"",IF(H24&lt;$I$22,"ok","překročeno"))</f>
        <v/>
      </c>
      <c r="J24" s="58" t="str">
        <f t="shared" ref="J24:J30" si="0">IF(E24=0,"",(F24+G24)/$F$8)</f>
        <v/>
      </c>
      <c r="K24" s="100"/>
      <c r="L24" s="19"/>
      <c r="M24" s="19"/>
      <c r="N24" s="19"/>
      <c r="O24" s="19"/>
      <c r="P24" s="19"/>
      <c r="Q24" s="6"/>
      <c r="R24" s="6"/>
    </row>
    <row r="25" spans="2:18" ht="18" customHeight="1" x14ac:dyDescent="0.25">
      <c r="B25" s="121"/>
      <c r="C25" s="106"/>
      <c r="D25" s="16"/>
      <c r="E25" s="34"/>
      <c r="F25" s="35">
        <v>0</v>
      </c>
      <c r="G25" s="35">
        <v>0</v>
      </c>
      <c r="H25" s="36" t="str">
        <f>IF(E25=0,"",H24+F25+G25)</f>
        <v/>
      </c>
      <c r="I25" s="33" t="str">
        <f t="shared" ref="I25:I30" si="1">IF(OR($I$22=0,E25=0),"",IF(H25&lt;$I$22,"ok","překročeno"))</f>
        <v/>
      </c>
      <c r="J25" s="58" t="str">
        <f t="shared" si="0"/>
        <v/>
      </c>
      <c r="K25" s="100"/>
      <c r="L25" s="19"/>
      <c r="M25" s="19"/>
      <c r="N25" s="19"/>
      <c r="O25" s="19"/>
      <c r="P25" s="19"/>
      <c r="Q25" s="6"/>
      <c r="R25" s="6"/>
    </row>
    <row r="26" spans="2:18" ht="18" customHeight="1" x14ac:dyDescent="0.25">
      <c r="B26" s="121"/>
      <c r="C26" s="106"/>
      <c r="D26" s="16"/>
      <c r="E26" s="34"/>
      <c r="F26" s="35">
        <v>0</v>
      </c>
      <c r="G26" s="35">
        <v>0</v>
      </c>
      <c r="H26" s="36" t="str">
        <f t="shared" ref="H26:H30" si="2">IF(E26=0,"",H25+F26+G26)</f>
        <v/>
      </c>
      <c r="I26" s="33" t="str">
        <f t="shared" si="1"/>
        <v/>
      </c>
      <c r="J26" s="58" t="str">
        <f t="shared" si="0"/>
        <v/>
      </c>
      <c r="K26" s="100"/>
      <c r="L26" s="19"/>
      <c r="M26" s="19"/>
      <c r="N26" s="19"/>
      <c r="O26" s="19"/>
      <c r="P26" s="19"/>
      <c r="Q26" s="6"/>
      <c r="R26" s="6"/>
    </row>
    <row r="27" spans="2:18" ht="18" customHeight="1" x14ac:dyDescent="0.25">
      <c r="B27" s="121"/>
      <c r="C27" s="106"/>
      <c r="D27" s="16"/>
      <c r="E27" s="34"/>
      <c r="F27" s="35">
        <v>0</v>
      </c>
      <c r="G27" s="35">
        <v>0</v>
      </c>
      <c r="H27" s="36" t="str">
        <f t="shared" si="2"/>
        <v/>
      </c>
      <c r="I27" s="33" t="str">
        <f>IF(OR($I$22=0,E27=0),"",IF(H27&lt;$I$22,"ok","překročeno"))</f>
        <v/>
      </c>
      <c r="J27" s="58" t="str">
        <f t="shared" si="0"/>
        <v/>
      </c>
      <c r="K27" s="100"/>
      <c r="L27" s="19"/>
      <c r="M27" s="19"/>
      <c r="N27" s="19"/>
      <c r="O27" s="19"/>
      <c r="P27" s="19"/>
      <c r="Q27" s="6"/>
      <c r="R27" s="6"/>
    </row>
    <row r="28" spans="2:18" ht="18" customHeight="1" x14ac:dyDescent="0.25">
      <c r="B28" s="121"/>
      <c r="C28" s="106"/>
      <c r="D28" s="16"/>
      <c r="E28" s="34"/>
      <c r="F28" s="35">
        <v>0</v>
      </c>
      <c r="G28" s="35">
        <v>0</v>
      </c>
      <c r="H28" s="36" t="str">
        <f t="shared" si="2"/>
        <v/>
      </c>
      <c r="I28" s="33" t="str">
        <f t="shared" si="1"/>
        <v/>
      </c>
      <c r="J28" s="58" t="str">
        <f t="shared" si="0"/>
        <v/>
      </c>
      <c r="K28" s="100"/>
      <c r="L28" s="19"/>
      <c r="M28" s="19"/>
      <c r="N28" s="19"/>
      <c r="O28" s="19"/>
      <c r="P28" s="19"/>
      <c r="Q28" s="6"/>
      <c r="R28" s="6"/>
    </row>
    <row r="29" spans="2:18" ht="18" customHeight="1" x14ac:dyDescent="0.25">
      <c r="B29" s="121"/>
      <c r="C29" s="106"/>
      <c r="D29" s="16"/>
      <c r="E29" s="34"/>
      <c r="F29" s="35">
        <v>0</v>
      </c>
      <c r="G29" s="35">
        <v>0</v>
      </c>
      <c r="H29" s="36" t="str">
        <f t="shared" si="2"/>
        <v/>
      </c>
      <c r="I29" s="33" t="str">
        <f t="shared" si="1"/>
        <v/>
      </c>
      <c r="J29" s="58" t="str">
        <f t="shared" si="0"/>
        <v/>
      </c>
      <c r="K29" s="100"/>
      <c r="L29" s="19"/>
      <c r="M29" s="19"/>
      <c r="N29" s="19"/>
      <c r="O29" s="19"/>
      <c r="P29" s="19"/>
      <c r="Q29" s="6"/>
      <c r="R29" s="6"/>
    </row>
    <row r="30" spans="2:18" ht="18" customHeight="1" x14ac:dyDescent="0.25">
      <c r="B30" s="121"/>
      <c r="C30" s="106"/>
      <c r="D30" s="16"/>
      <c r="E30" s="34"/>
      <c r="F30" s="35">
        <v>0</v>
      </c>
      <c r="G30" s="35">
        <v>0</v>
      </c>
      <c r="H30" s="36" t="str">
        <f t="shared" si="2"/>
        <v/>
      </c>
      <c r="I30" s="33" t="str">
        <f t="shared" si="1"/>
        <v/>
      </c>
      <c r="J30" s="58" t="str">
        <f t="shared" si="0"/>
        <v/>
      </c>
      <c r="K30" s="100"/>
      <c r="L30" s="19"/>
      <c r="M30" s="19"/>
      <c r="N30" s="19"/>
      <c r="O30" s="19"/>
      <c r="P30" s="19"/>
      <c r="Q30" s="6"/>
      <c r="R30" s="6"/>
    </row>
    <row r="31" spans="2:18" ht="38.25" customHeight="1" x14ac:dyDescent="0.25">
      <c r="B31" s="121" t="s">
        <v>61</v>
      </c>
      <c r="C31" s="53" t="s">
        <v>29</v>
      </c>
      <c r="D31" s="13" t="s">
        <v>8</v>
      </c>
      <c r="E31" s="42" t="s">
        <v>17</v>
      </c>
      <c r="F31" s="14" t="s">
        <v>18</v>
      </c>
      <c r="G31" s="14" t="s">
        <v>19</v>
      </c>
      <c r="H31" s="43">
        <v>0.15</v>
      </c>
      <c r="I31" s="22">
        <f>F8*0.15</f>
        <v>0</v>
      </c>
      <c r="J31" s="57" t="s">
        <v>26</v>
      </c>
      <c r="K31" s="57" t="s">
        <v>27</v>
      </c>
      <c r="L31" s="19"/>
      <c r="M31" s="19"/>
      <c r="N31" s="19"/>
      <c r="O31" s="19"/>
      <c r="P31" s="19"/>
      <c r="Q31" s="6"/>
      <c r="R31" s="6"/>
    </row>
    <row r="32" spans="2:18" ht="18" customHeight="1" x14ac:dyDescent="0.25">
      <c r="B32" s="121"/>
      <c r="C32" s="106" t="s">
        <v>63</v>
      </c>
      <c r="D32" s="16"/>
      <c r="E32" s="34"/>
      <c r="F32" s="35">
        <v>0</v>
      </c>
      <c r="G32" s="35">
        <v>0</v>
      </c>
      <c r="H32" s="36" t="str">
        <f>IF(E32=0,"",F32+G32)</f>
        <v/>
      </c>
      <c r="I32" s="33" t="str">
        <f>IF(OR($I$31=0,E32=0),"",IF(H32&lt;$I$31,"ok","překročeno"))</f>
        <v/>
      </c>
      <c r="J32" s="58" t="str">
        <f>IF(E32=0,"",(F32+G32)/$F$8)</f>
        <v/>
      </c>
      <c r="K32" s="99">
        <f>SUM(J32:J39)</f>
        <v>0</v>
      </c>
      <c r="L32" s="19"/>
      <c r="M32" s="19"/>
      <c r="N32" s="19"/>
      <c r="O32" s="19"/>
      <c r="P32" s="19"/>
      <c r="Q32" s="6"/>
      <c r="R32" s="6"/>
    </row>
    <row r="33" spans="2:18" ht="18" customHeight="1" x14ac:dyDescent="0.25">
      <c r="B33" s="121"/>
      <c r="C33" s="106"/>
      <c r="D33" s="16"/>
      <c r="E33" s="34"/>
      <c r="F33" s="35">
        <v>0</v>
      </c>
      <c r="G33" s="35">
        <v>0</v>
      </c>
      <c r="H33" s="36" t="str">
        <f>IF(E33=0,"",H32+F33+G33)</f>
        <v/>
      </c>
      <c r="I33" s="33" t="str">
        <f t="shared" ref="I33:I39" si="3">IF(OR($I$31=0,E33=0),"",IF(H33&lt;$I$31,"ok","překročeno"))</f>
        <v/>
      </c>
      <c r="J33" s="58" t="str">
        <f t="shared" ref="J33:J39" si="4">IF(E33=0,"",(F33+G33)/$F$8)</f>
        <v/>
      </c>
      <c r="K33" s="100"/>
      <c r="L33" s="19"/>
      <c r="M33" s="19"/>
      <c r="N33" s="19"/>
      <c r="O33" s="19"/>
      <c r="P33" s="19"/>
      <c r="Q33" s="6"/>
      <c r="R33" s="6"/>
    </row>
    <row r="34" spans="2:18" ht="18" customHeight="1" x14ac:dyDescent="0.25">
      <c r="B34" s="121"/>
      <c r="C34" s="106"/>
      <c r="D34" s="16"/>
      <c r="E34" s="34"/>
      <c r="F34" s="35">
        <v>0</v>
      </c>
      <c r="G34" s="35">
        <v>0</v>
      </c>
      <c r="H34" s="36" t="str">
        <f t="shared" ref="H34:H39" si="5">IF(E34=0,"",H33+F34+G34)</f>
        <v/>
      </c>
      <c r="I34" s="33" t="str">
        <f t="shared" si="3"/>
        <v/>
      </c>
      <c r="J34" s="58" t="str">
        <f t="shared" si="4"/>
        <v/>
      </c>
      <c r="K34" s="100"/>
      <c r="L34" s="19"/>
      <c r="M34" s="19"/>
      <c r="N34" s="19"/>
      <c r="O34" s="19"/>
      <c r="P34" s="19"/>
      <c r="Q34" s="6"/>
      <c r="R34" s="6"/>
    </row>
    <row r="35" spans="2:18" ht="18" customHeight="1" x14ac:dyDescent="0.25">
      <c r="B35" s="121"/>
      <c r="C35" s="106"/>
      <c r="D35" s="16"/>
      <c r="E35" s="34"/>
      <c r="F35" s="35">
        <v>0</v>
      </c>
      <c r="G35" s="35">
        <v>0</v>
      </c>
      <c r="H35" s="36" t="str">
        <f t="shared" si="5"/>
        <v/>
      </c>
      <c r="I35" s="33" t="str">
        <f>IF(OR($I$31=0,E35=0),"",IF(H35&lt;$I$31,"ok","překročeno"))</f>
        <v/>
      </c>
      <c r="J35" s="58" t="str">
        <f t="shared" si="4"/>
        <v/>
      </c>
      <c r="K35" s="100"/>
      <c r="L35" s="19"/>
      <c r="M35" s="19"/>
      <c r="N35" s="19"/>
      <c r="O35" s="19"/>
      <c r="P35" s="19"/>
      <c r="Q35" s="6"/>
      <c r="R35" s="6"/>
    </row>
    <row r="36" spans="2:18" ht="18" customHeight="1" x14ac:dyDescent="0.25">
      <c r="B36" s="121"/>
      <c r="C36" s="106"/>
      <c r="D36" s="16"/>
      <c r="E36" s="34"/>
      <c r="F36" s="35">
        <v>0</v>
      </c>
      <c r="G36" s="35">
        <v>0</v>
      </c>
      <c r="H36" s="36" t="str">
        <f t="shared" si="5"/>
        <v/>
      </c>
      <c r="I36" s="33" t="str">
        <f t="shared" si="3"/>
        <v/>
      </c>
      <c r="J36" s="58" t="str">
        <f t="shared" si="4"/>
        <v/>
      </c>
      <c r="K36" s="100"/>
      <c r="L36" s="19"/>
      <c r="M36" s="19"/>
      <c r="N36" s="19"/>
      <c r="O36" s="19"/>
      <c r="P36" s="19"/>
      <c r="Q36" s="6"/>
      <c r="R36" s="6"/>
    </row>
    <row r="37" spans="2:18" ht="18" customHeight="1" x14ac:dyDescent="0.25">
      <c r="B37" s="121"/>
      <c r="C37" s="106"/>
      <c r="D37" s="16"/>
      <c r="E37" s="34"/>
      <c r="F37" s="35">
        <v>0</v>
      </c>
      <c r="G37" s="35">
        <v>0</v>
      </c>
      <c r="H37" s="36" t="str">
        <f t="shared" si="5"/>
        <v/>
      </c>
      <c r="I37" s="33" t="str">
        <f t="shared" si="3"/>
        <v/>
      </c>
      <c r="J37" s="58" t="str">
        <f t="shared" si="4"/>
        <v/>
      </c>
      <c r="K37" s="100"/>
      <c r="L37" s="19"/>
      <c r="M37" s="19"/>
      <c r="N37" s="19"/>
      <c r="O37" s="19"/>
      <c r="P37" s="19"/>
      <c r="Q37" s="6"/>
      <c r="R37" s="6"/>
    </row>
    <row r="38" spans="2:18" ht="18" customHeight="1" x14ac:dyDescent="0.25">
      <c r="B38" s="121"/>
      <c r="C38" s="106"/>
      <c r="D38" s="16"/>
      <c r="E38" s="34"/>
      <c r="F38" s="35">
        <v>0</v>
      </c>
      <c r="G38" s="35">
        <v>0</v>
      </c>
      <c r="H38" s="36" t="str">
        <f t="shared" si="5"/>
        <v/>
      </c>
      <c r="I38" s="33" t="str">
        <f t="shared" si="3"/>
        <v/>
      </c>
      <c r="J38" s="58" t="str">
        <f t="shared" si="4"/>
        <v/>
      </c>
      <c r="K38" s="100"/>
      <c r="L38" s="19"/>
      <c r="M38" s="19"/>
      <c r="N38" s="19"/>
      <c r="O38" s="19"/>
      <c r="P38" s="19"/>
      <c r="Q38" s="6"/>
      <c r="R38" s="6"/>
    </row>
    <row r="39" spans="2:18" ht="18" customHeight="1" x14ac:dyDescent="0.25">
      <c r="B39" s="121"/>
      <c r="C39" s="106"/>
      <c r="D39" s="16"/>
      <c r="E39" s="34"/>
      <c r="F39" s="35">
        <v>0</v>
      </c>
      <c r="G39" s="35">
        <v>0</v>
      </c>
      <c r="H39" s="36" t="str">
        <f t="shared" si="5"/>
        <v/>
      </c>
      <c r="I39" s="33" t="str">
        <f t="shared" si="3"/>
        <v/>
      </c>
      <c r="J39" s="58" t="str">
        <f t="shared" si="4"/>
        <v/>
      </c>
      <c r="K39" s="100"/>
      <c r="L39" s="19"/>
      <c r="M39" s="19"/>
      <c r="N39" s="19"/>
      <c r="O39" s="19"/>
      <c r="P39" s="19"/>
      <c r="Q39" s="6"/>
      <c r="R39" s="6"/>
    </row>
    <row r="40" spans="2:18" ht="45" x14ac:dyDescent="0.25">
      <c r="B40" s="121" t="s">
        <v>64</v>
      </c>
      <c r="C40" s="53" t="s">
        <v>32</v>
      </c>
      <c r="D40" s="13" t="s">
        <v>8</v>
      </c>
      <c r="E40" s="42" t="s">
        <v>17</v>
      </c>
      <c r="F40" s="14" t="s">
        <v>18</v>
      </c>
      <c r="G40" s="14" t="s">
        <v>19</v>
      </c>
      <c r="H40" s="31" t="s">
        <v>33</v>
      </c>
      <c r="I40" s="22">
        <f>F8*0.5</f>
        <v>0</v>
      </c>
      <c r="J40" s="57" t="s">
        <v>26</v>
      </c>
      <c r="K40" s="63" t="s">
        <v>34</v>
      </c>
      <c r="L40" s="19" t="s">
        <v>35</v>
      </c>
      <c r="M40" s="19" t="s">
        <v>36</v>
      </c>
      <c r="N40" s="19" t="s">
        <v>65</v>
      </c>
      <c r="O40" s="19" t="s">
        <v>66</v>
      </c>
      <c r="P40" s="19"/>
      <c r="Q40" s="6"/>
      <c r="R40" s="6"/>
    </row>
    <row r="41" spans="2:18" ht="18" customHeight="1" x14ac:dyDescent="0.25">
      <c r="B41" s="121"/>
      <c r="C41" s="106" t="s">
        <v>76</v>
      </c>
      <c r="D41" s="16"/>
      <c r="E41" s="34"/>
      <c r="F41" s="35">
        <v>0</v>
      </c>
      <c r="G41" s="37">
        <v>0</v>
      </c>
      <c r="H41" s="38" t="str">
        <f>IF(E41=0,"",ABS(F41)+ABS(G41))</f>
        <v/>
      </c>
      <c r="I41" s="33" t="str">
        <f>IF(OR($I$40=0,E41=0),"",IF(E41&gt;='Rozhodné datum'!$B$4,"ok",IF(H41&lt;=$I$40,"ok","překročeno*")))</f>
        <v/>
      </c>
      <c r="J41" s="58" t="str">
        <f>IF(E41=0,"",(F41+G41)/$F$8)</f>
        <v/>
      </c>
      <c r="K41" s="99">
        <f>SUM(M41:M51)</f>
        <v>0</v>
      </c>
      <c r="L41" s="60">
        <f>IF(E41=0,0,IF(E41&lt;'Rozhodné datum'!$B$3,"ANO","NE"))</f>
        <v>0</v>
      </c>
      <c r="M41" s="61">
        <f>IF(L41="ANO",J41,0)</f>
        <v>0</v>
      </c>
      <c r="N41" s="61">
        <f>IF(E41=0,0,IF(E41&lt;'Rozhodné datum'!$B$4,"ANO","NE"))</f>
        <v>0</v>
      </c>
      <c r="O41" s="61">
        <f>IF(Tabulka2[[#This Row],[Sloupec1]]="ANO",0,IF(N41="ANO",J41,0))</f>
        <v>0</v>
      </c>
      <c r="P41" s="61"/>
      <c r="Q41" s="6"/>
      <c r="R41" s="6"/>
    </row>
    <row r="42" spans="2:18" ht="18" customHeight="1" x14ac:dyDescent="0.25">
      <c r="B42" s="121"/>
      <c r="C42" s="106"/>
      <c r="D42" s="16"/>
      <c r="E42" s="34"/>
      <c r="F42" s="35">
        <v>0</v>
      </c>
      <c r="G42" s="37">
        <v>0</v>
      </c>
      <c r="H42" s="38" t="str">
        <f>IF(E42=0,"",ABS(F42)+ABS(G42)+H41)</f>
        <v/>
      </c>
      <c r="I42" s="33" t="str">
        <f>IF(OR($I$40=0,E42=0),"",IF(E42&gt;='Rozhodné datum'!$B$4,"ok",IF(H42&lt;=$I$40,"ok","překročeno*")))</f>
        <v/>
      </c>
      <c r="J42" s="58" t="str">
        <f t="shared" ref="J42:J51" si="6">IF(E42=0,"",(F42+G42)/$F$8)</f>
        <v/>
      </c>
      <c r="K42" s="99"/>
      <c r="L42" s="60">
        <f>IF(E42=0,0,IF(E42&lt;'Rozhodné datum'!$B$3,"ANO","NE"))</f>
        <v>0</v>
      </c>
      <c r="M42" s="61">
        <f t="shared" ref="M42:M51" si="7">IF(L42="ANO",J42,0)</f>
        <v>0</v>
      </c>
      <c r="N42" s="61">
        <f>IF(E42=0,0,IF(E42&lt;'Rozhodné datum'!$B$4,"ANO","NE"))</f>
        <v>0</v>
      </c>
      <c r="O42" s="61">
        <f>IF(Tabulka2[[#This Row],[Sloupec1]]="ANO",0,IF(N42="ANO",J42,0))</f>
        <v>0</v>
      </c>
      <c r="P42" s="61"/>
      <c r="Q42" s="6"/>
      <c r="R42" s="6"/>
    </row>
    <row r="43" spans="2:18" ht="18" customHeight="1" x14ac:dyDescent="0.25">
      <c r="B43" s="121"/>
      <c r="C43" s="106"/>
      <c r="D43" s="16"/>
      <c r="E43" s="34"/>
      <c r="F43" s="35">
        <v>0</v>
      </c>
      <c r="G43" s="37">
        <v>0</v>
      </c>
      <c r="H43" s="38" t="str">
        <f t="shared" ref="H43:H51" si="8">IF(E43=0,"",ABS(F43)+ABS(G43)+H42)</f>
        <v/>
      </c>
      <c r="I43" s="33" t="str">
        <f>IF(OR($I$40=0,E43=0),"",IF(E43&gt;='Rozhodné datum'!$B$4,"ok",IF(H43&lt;=$I$40,"ok","překročeno*")))</f>
        <v/>
      </c>
      <c r="J43" s="58" t="str">
        <f t="shared" si="6"/>
        <v/>
      </c>
      <c r="K43" s="99"/>
      <c r="L43" s="60">
        <f>IF(E43=0,0,IF(E43&lt;'Rozhodné datum'!$B$3,"ANO","NE"))</f>
        <v>0</v>
      </c>
      <c r="M43" s="61">
        <f t="shared" si="7"/>
        <v>0</v>
      </c>
      <c r="N43" s="61">
        <f>IF(E43=0,0,IF(E43&lt;'Rozhodné datum'!$B$4,"ANO","NE"))</f>
        <v>0</v>
      </c>
      <c r="O43" s="61">
        <f>IF(Tabulka2[[#This Row],[Sloupec1]]="ANO",0,IF(N43="ANO",J43,0))</f>
        <v>0</v>
      </c>
      <c r="P43" s="61"/>
      <c r="Q43" s="6"/>
      <c r="R43" s="6"/>
    </row>
    <row r="44" spans="2:18" ht="18" customHeight="1" x14ac:dyDescent="0.25">
      <c r="B44" s="121"/>
      <c r="C44" s="106"/>
      <c r="D44" s="16"/>
      <c r="E44" s="34"/>
      <c r="F44" s="37">
        <v>0</v>
      </c>
      <c r="G44" s="37">
        <v>0</v>
      </c>
      <c r="H44" s="38" t="str">
        <f>IF(E44=0,"",ABS(F44)+ABS(G44)+H43)</f>
        <v/>
      </c>
      <c r="I44" s="33" t="str">
        <f>IF(OR($I$40=0,E44=0),"",IF(E44&gt;='Rozhodné datum'!$B$4,"ok",IF(H44&lt;=$I$40,"ok","překročeno*")))</f>
        <v/>
      </c>
      <c r="J44" s="58" t="str">
        <f t="shared" si="6"/>
        <v/>
      </c>
      <c r="K44" s="123" t="s">
        <v>67</v>
      </c>
      <c r="L44" s="60">
        <f>IF(E44=0,0,IF(E44&lt;'Rozhodné datum'!$B$3,"ANO","NE"))</f>
        <v>0</v>
      </c>
      <c r="M44" s="61">
        <f t="shared" si="7"/>
        <v>0</v>
      </c>
      <c r="N44" s="61">
        <f>IF(E44=0,0,IF(E44&lt;'Rozhodné datum'!$B$4,"ANO","NE"))</f>
        <v>0</v>
      </c>
      <c r="O44" s="61">
        <f>IF(Tabulka2[[#This Row],[Sloupec1]]="ANO",0,IF(N44="ANO",J44,0))</f>
        <v>0</v>
      </c>
      <c r="P44" s="61"/>
      <c r="Q44" s="6"/>
      <c r="R44" s="6"/>
    </row>
    <row r="45" spans="2:18" ht="18" customHeight="1" x14ac:dyDescent="0.25">
      <c r="B45" s="121"/>
      <c r="C45" s="106"/>
      <c r="D45" s="16"/>
      <c r="E45" s="34"/>
      <c r="F45" s="37">
        <v>0</v>
      </c>
      <c r="G45" s="37">
        <v>0</v>
      </c>
      <c r="H45" s="38" t="str">
        <f t="shared" si="8"/>
        <v/>
      </c>
      <c r="I45" s="33" t="str">
        <f>IF(OR($I$40=0,E45=0),"",IF(E45&gt;='Rozhodné datum'!$B$4,"ok",IF(H45&lt;=$I$40,"ok","překročeno*")))</f>
        <v/>
      </c>
      <c r="J45" s="58" t="str">
        <f t="shared" si="6"/>
        <v/>
      </c>
      <c r="K45" s="123"/>
      <c r="L45" s="60">
        <f>IF(E45=0,0,IF(E45&lt;'Rozhodné datum'!$B$3,"ANO","NE"))</f>
        <v>0</v>
      </c>
      <c r="M45" s="61">
        <f t="shared" si="7"/>
        <v>0</v>
      </c>
      <c r="N45" s="61">
        <f>IF(E45=0,0,IF(E45&lt;'Rozhodné datum'!$B$4,"ANO","NE"))</f>
        <v>0</v>
      </c>
      <c r="O45" s="61">
        <f>IF(Tabulka2[[#This Row],[Sloupec1]]="ANO",0,IF(N45="ANO",J45,0))</f>
        <v>0</v>
      </c>
      <c r="P45" s="61"/>
      <c r="Q45" s="6"/>
      <c r="R45" s="6"/>
    </row>
    <row r="46" spans="2:18" ht="18" customHeight="1" x14ac:dyDescent="0.25">
      <c r="B46" s="121"/>
      <c r="C46" s="106"/>
      <c r="D46" s="16"/>
      <c r="E46" s="34"/>
      <c r="F46" s="37">
        <v>0</v>
      </c>
      <c r="G46" s="37">
        <v>0</v>
      </c>
      <c r="H46" s="38" t="str">
        <f t="shared" si="8"/>
        <v/>
      </c>
      <c r="I46" s="33" t="str">
        <f>IF(OR($I$40=0,E46=0),"",IF(E46&gt;='Rozhodné datum'!$B$4,"ok",IF(H46&lt;=$I$40,"ok","překročeno*")))</f>
        <v/>
      </c>
      <c r="J46" s="58" t="str">
        <f t="shared" si="6"/>
        <v/>
      </c>
      <c r="K46" s="123"/>
      <c r="L46" s="60">
        <f>IF(E46=0,0,IF(E46&lt;'Rozhodné datum'!$B$3,"ANO","NE"))</f>
        <v>0</v>
      </c>
      <c r="M46" s="61">
        <f t="shared" si="7"/>
        <v>0</v>
      </c>
      <c r="N46" s="60">
        <f>IF(E46=0,0,IF(E46&lt;'Rozhodné datum'!$B$4,"ANO","NE"))</f>
        <v>0</v>
      </c>
      <c r="O46" s="61">
        <f>IF(Tabulka2[[#This Row],[Sloupec1]]="ANO",0,IF(N46="ANO",J46,0))</f>
        <v>0</v>
      </c>
      <c r="P46" s="61"/>
      <c r="Q46" s="6"/>
      <c r="R46" s="6"/>
    </row>
    <row r="47" spans="2:18" ht="18" customHeight="1" x14ac:dyDescent="0.25">
      <c r="B47" s="121"/>
      <c r="C47" s="106"/>
      <c r="D47" s="16"/>
      <c r="E47" s="34"/>
      <c r="F47" s="37">
        <v>0</v>
      </c>
      <c r="G47" s="37">
        <v>0</v>
      </c>
      <c r="H47" s="38" t="str">
        <f t="shared" si="8"/>
        <v/>
      </c>
      <c r="I47" s="33" t="str">
        <f>IF(OR($I$40=0,E47=0),"",IF(E47&gt;='Rozhodné datum'!$B$4,"ok",IF(H47&lt;=$I$40,"ok","překročeno*")))</f>
        <v/>
      </c>
      <c r="J47" s="58" t="str">
        <f t="shared" si="6"/>
        <v/>
      </c>
      <c r="K47" s="99">
        <f>SUM(Tabulka2[Sloupec4])</f>
        <v>0</v>
      </c>
      <c r="L47" s="60">
        <f>IF(E47=0,0,IF(E47&lt;'Rozhodné datum'!$B$3,"ANO","NE"))</f>
        <v>0</v>
      </c>
      <c r="M47" s="61">
        <f t="shared" si="7"/>
        <v>0</v>
      </c>
      <c r="N47" s="60">
        <f>IF(E47=0,0,IF(E47&lt;'Rozhodné datum'!$B$4,"ANO","NE"))</f>
        <v>0</v>
      </c>
      <c r="O47" s="61">
        <f>IF(Tabulka2[[#This Row],[Sloupec1]]="ANO",0,IF(N47="ANO",J47,0))</f>
        <v>0</v>
      </c>
      <c r="P47" s="61"/>
      <c r="Q47" s="6"/>
      <c r="R47" s="6"/>
    </row>
    <row r="48" spans="2:18" ht="18" customHeight="1" x14ac:dyDescent="0.25">
      <c r="B48" s="121"/>
      <c r="C48" s="106"/>
      <c r="D48" s="16"/>
      <c r="E48" s="34"/>
      <c r="F48" s="37">
        <v>0</v>
      </c>
      <c r="G48" s="37">
        <v>0</v>
      </c>
      <c r="H48" s="38" t="str">
        <f t="shared" si="8"/>
        <v/>
      </c>
      <c r="I48" s="33" t="str">
        <f>IF(OR($I$40=0,E48=0),"",IF(E48&gt;='Rozhodné datum'!$B$4,"ok",IF(H48&lt;=$I$40,"ok","překročeno*")))</f>
        <v/>
      </c>
      <c r="J48" s="58" t="str">
        <f t="shared" si="6"/>
        <v/>
      </c>
      <c r="K48" s="99"/>
      <c r="L48" s="60">
        <f>IF(E48=0,0,IF(E48&lt;'Rozhodné datum'!$B$3,"ANO","NE"))</f>
        <v>0</v>
      </c>
      <c r="M48" s="61">
        <f t="shared" si="7"/>
        <v>0</v>
      </c>
      <c r="N48" s="60">
        <f>IF(E48=0,0,IF(E48&lt;'Rozhodné datum'!$B$4,"ANO","NE"))</f>
        <v>0</v>
      </c>
      <c r="O48" s="61">
        <f>IF(Tabulka2[[#This Row],[Sloupec1]]="ANO",0,IF(N48="ANO",J48,0))</f>
        <v>0</v>
      </c>
      <c r="P48" s="61"/>
      <c r="Q48" s="6"/>
      <c r="R48" s="6"/>
    </row>
    <row r="49" spans="2:18" ht="18" customHeight="1" x14ac:dyDescent="0.25">
      <c r="B49" s="121"/>
      <c r="C49" s="106"/>
      <c r="D49" s="16"/>
      <c r="E49" s="34"/>
      <c r="F49" s="37">
        <v>0</v>
      </c>
      <c r="G49" s="37">
        <v>0</v>
      </c>
      <c r="H49" s="38" t="str">
        <f>IF(E49=0,"",ABS(F49)+ABS(G49)+H48)</f>
        <v/>
      </c>
      <c r="I49" s="33" t="str">
        <f>IF(OR($I$40=0,E49=0),"",IF(E49&gt;='Rozhodné datum'!$B$4,"ok",IF(H49&lt;=$I$40,"ok","překročeno*")))</f>
        <v/>
      </c>
      <c r="J49" s="58" t="str">
        <f t="shared" si="6"/>
        <v/>
      </c>
      <c r="K49" s="99"/>
      <c r="L49" s="60">
        <f>IF(E49=0,0,IF(E49&lt;'Rozhodné datum'!$B$3,"ANO","NE"))</f>
        <v>0</v>
      </c>
      <c r="M49" s="61">
        <f t="shared" si="7"/>
        <v>0</v>
      </c>
      <c r="N49" s="60">
        <f>IF(E49=0,0,IF(E49&lt;'Rozhodné datum'!$B$4,"ANO","NE"))</f>
        <v>0</v>
      </c>
      <c r="O49" s="61">
        <f>IF(Tabulka2[[#This Row],[Sloupec1]]="ANO",0,IF(N49="ANO",J49,0))</f>
        <v>0</v>
      </c>
      <c r="P49" s="61"/>
      <c r="Q49" s="6"/>
      <c r="R49" s="6"/>
    </row>
    <row r="50" spans="2:18" ht="18" customHeight="1" x14ac:dyDescent="0.25">
      <c r="B50" s="121"/>
      <c r="C50" s="106"/>
      <c r="D50" s="16"/>
      <c r="E50" s="34"/>
      <c r="F50" s="37">
        <v>0</v>
      </c>
      <c r="G50" s="37">
        <v>0</v>
      </c>
      <c r="H50" s="38" t="str">
        <f t="shared" si="8"/>
        <v/>
      </c>
      <c r="I50" s="33" t="str">
        <f>IF(OR($I$40=0,E50=0),"",IF(E50&gt;='Rozhodné datum'!$B$4,"ok",IF(H50&lt;=$I$40,"ok","překročeno*")))</f>
        <v/>
      </c>
      <c r="J50" s="58" t="str">
        <f t="shared" si="6"/>
        <v/>
      </c>
      <c r="K50" s="68" t="s">
        <v>68</v>
      </c>
      <c r="L50" s="60">
        <f>IF(E50=0,0,IF(E50&lt;'Rozhodné datum'!$B$3,"ANO","NE"))</f>
        <v>0</v>
      </c>
      <c r="M50" s="61">
        <f t="shared" si="7"/>
        <v>0</v>
      </c>
      <c r="N50" s="60">
        <f>IF(E50=0,0,IF(E50&lt;'Rozhodné datum'!$B$4,"ANO","NE"))</f>
        <v>0</v>
      </c>
      <c r="O50" s="61">
        <f>IF(Tabulka2[[#This Row],[Sloupec1]]="ANO",0,IF(N50="ANO",J50,0))</f>
        <v>0</v>
      </c>
      <c r="P50" s="61"/>
      <c r="Q50" s="6"/>
      <c r="R50" s="6"/>
    </row>
    <row r="51" spans="2:18" ht="18" customHeight="1" x14ac:dyDescent="0.25">
      <c r="B51" s="121"/>
      <c r="C51" s="106"/>
      <c r="D51" s="16"/>
      <c r="E51" s="34"/>
      <c r="F51" s="37">
        <v>0</v>
      </c>
      <c r="G51" s="37">
        <v>0</v>
      </c>
      <c r="H51" s="38" t="str">
        <f t="shared" si="8"/>
        <v/>
      </c>
      <c r="I51" s="33" t="str">
        <f>IF(OR($I$40=0,E51=0),"",IF(E51&gt;='Rozhodné datum'!$B$4,"ok",IF(H51&lt;=$I$40,"ok","překročeno*")))</f>
        <v/>
      </c>
      <c r="J51" s="58" t="str">
        <f t="shared" si="6"/>
        <v/>
      </c>
      <c r="K51" s="67">
        <f>SUM(K41,K47)</f>
        <v>0</v>
      </c>
      <c r="L51" s="60">
        <f>IF(E51=0,0,IF(E51&lt;'Rozhodné datum'!$B$3,"ANO","NE"))</f>
        <v>0</v>
      </c>
      <c r="M51" s="61">
        <f t="shared" si="7"/>
        <v>0</v>
      </c>
      <c r="N51" s="60">
        <f>IF(E51=0,0,IF(E51&lt;'Rozhodné datum'!$B$4,"ANO","NE"))</f>
        <v>0</v>
      </c>
      <c r="O51" s="61">
        <f>IF(Tabulka2[[#This Row],[Sloupec1]]="ANO",0,IF(N51="ANO",J51,0))</f>
        <v>0</v>
      </c>
      <c r="P51" s="61"/>
      <c r="Q51" s="6"/>
      <c r="R51" s="6"/>
    </row>
    <row r="52" spans="2:18" ht="45" x14ac:dyDescent="0.25">
      <c r="B52" s="125" t="s">
        <v>69</v>
      </c>
      <c r="C52" s="53" t="s">
        <v>38</v>
      </c>
      <c r="D52" s="13" t="s">
        <v>8</v>
      </c>
      <c r="E52" s="42" t="s">
        <v>17</v>
      </c>
      <c r="F52" s="14" t="s">
        <v>18</v>
      </c>
      <c r="G52" s="14" t="s">
        <v>19</v>
      </c>
      <c r="H52" s="31" t="s">
        <v>33</v>
      </c>
      <c r="I52" s="22">
        <f>F8*0.5</f>
        <v>0</v>
      </c>
      <c r="J52" s="57" t="s">
        <v>26</v>
      </c>
      <c r="K52" s="57" t="s">
        <v>34</v>
      </c>
      <c r="L52" s="19" t="s">
        <v>35</v>
      </c>
      <c r="M52" s="19" t="s">
        <v>36</v>
      </c>
      <c r="N52" s="19" t="s">
        <v>65</v>
      </c>
      <c r="O52" s="19" t="s">
        <v>66</v>
      </c>
      <c r="P52" s="19"/>
      <c r="Q52" s="6"/>
      <c r="R52" s="6"/>
    </row>
    <row r="53" spans="2:18" ht="18" customHeight="1" x14ac:dyDescent="0.25">
      <c r="B53" s="125"/>
      <c r="C53" s="106" t="s">
        <v>77</v>
      </c>
      <c r="D53" s="16"/>
      <c r="E53" s="34"/>
      <c r="F53" s="35">
        <v>0</v>
      </c>
      <c r="G53" s="35">
        <v>0</v>
      </c>
      <c r="H53" s="38" t="str">
        <f>IF(E53=0,"",ABS(F53)+ABS(G53))</f>
        <v/>
      </c>
      <c r="I53" s="33" t="str">
        <f>IF(OR($I$52=0,E53=0),"",IF(E53&gt;='Rozhodné datum'!$B$4,"ok",IF(H53&lt;=$I$52,"ok","překročeno*")))</f>
        <v/>
      </c>
      <c r="J53" s="58" t="str">
        <f>IF(E53=0,"",(F53+G53)/$F$8)</f>
        <v/>
      </c>
      <c r="K53" s="99">
        <f>SUM(M53:M63)</f>
        <v>0</v>
      </c>
      <c r="L53" s="60">
        <f>IF(E53=0,0,IF(E53&lt;'Rozhodné datum'!$B$3,"ANO","NE"))</f>
        <v>0</v>
      </c>
      <c r="M53" s="61">
        <f>IF(L53="ANO",J53,0)</f>
        <v>0</v>
      </c>
      <c r="N53" s="60">
        <f>IF(E53=0,0,IF(E53&lt;'Rozhodné datum'!$B$4,"ANO","NE"))</f>
        <v>0</v>
      </c>
      <c r="O53" s="61">
        <f>IF(Tabulka3[[#This Row],[Sloupec1]]="ANO",0,IF(N53="ANO",J53,0))</f>
        <v>0</v>
      </c>
      <c r="P53" s="61"/>
      <c r="Q53" s="6"/>
      <c r="R53" s="6"/>
    </row>
    <row r="54" spans="2:18" ht="18" customHeight="1" x14ac:dyDescent="0.25">
      <c r="B54" s="125"/>
      <c r="C54" s="106"/>
      <c r="D54" s="16"/>
      <c r="E54" s="34"/>
      <c r="F54" s="35">
        <v>0</v>
      </c>
      <c r="G54" s="35">
        <v>0</v>
      </c>
      <c r="H54" s="38" t="str">
        <f>IF(E54=0,"",ABS(F54)+ABS(G54)+H53)</f>
        <v/>
      </c>
      <c r="I54" s="33" t="str">
        <f>IF(OR($I$52=0,E54=0),"",IF(E54&gt;='Rozhodné datum'!$B$4,"ok",IF(H54&lt;=$I$52,"ok","překročeno*")))</f>
        <v/>
      </c>
      <c r="J54" s="58" t="str">
        <f t="shared" ref="J54:J63" si="9">IF(E54=0,"",(F54+G54)/$F$8)</f>
        <v/>
      </c>
      <c r="K54" s="99"/>
      <c r="L54" s="60">
        <f>IF(E54=0,0,IF(E54&lt;'Rozhodné datum'!$B$3,"ANO","NE"))</f>
        <v>0</v>
      </c>
      <c r="M54" s="61">
        <f t="shared" ref="M54:M63" si="10">IF(L54="ANO",J54,0)</f>
        <v>0</v>
      </c>
      <c r="N54" s="60">
        <f>IF(E54=0,0,IF(E54&lt;'Rozhodné datum'!$B$4,"ANO","NE"))</f>
        <v>0</v>
      </c>
      <c r="O54" s="61">
        <f>IF(Tabulka3[[#This Row],[Sloupec1]]="ANO",0,IF(N54="ANO",J54,0))</f>
        <v>0</v>
      </c>
      <c r="P54" s="61"/>
      <c r="Q54" s="6"/>
      <c r="R54" s="6"/>
    </row>
    <row r="55" spans="2:18" ht="18" customHeight="1" x14ac:dyDescent="0.25">
      <c r="B55" s="125"/>
      <c r="C55" s="106"/>
      <c r="D55" s="16"/>
      <c r="E55" s="34"/>
      <c r="F55" s="35">
        <v>0</v>
      </c>
      <c r="G55" s="35">
        <v>0</v>
      </c>
      <c r="H55" s="38" t="str">
        <f t="shared" ref="H55:H63" si="11">IF(E55=0,"",ABS(F55)+ABS(G55)+H54)</f>
        <v/>
      </c>
      <c r="I55" s="33" t="str">
        <f>IF(OR($I$52=0,E55=0),"",IF(E55&gt;='Rozhodné datum'!$B$4,"ok",IF(H55&lt;=$I$52,"ok","překročeno*")))</f>
        <v/>
      </c>
      <c r="J55" s="58" t="str">
        <f t="shared" si="9"/>
        <v/>
      </c>
      <c r="K55" s="99"/>
      <c r="L55" s="60">
        <f>IF(E55=0,0,IF(E55&lt;'Rozhodné datum'!$B$3,"ANO","NE"))</f>
        <v>0</v>
      </c>
      <c r="M55" s="61">
        <f t="shared" si="10"/>
        <v>0</v>
      </c>
      <c r="N55" s="60">
        <f>IF(E55=0,0,IF(E55&lt;'Rozhodné datum'!$B$4,"ANO","NE"))</f>
        <v>0</v>
      </c>
      <c r="O55" s="61">
        <f>IF(Tabulka3[[#This Row],[Sloupec1]]="ANO",0,IF(N55="ANO",J55,0))</f>
        <v>0</v>
      </c>
      <c r="P55" s="61"/>
      <c r="Q55" s="6"/>
      <c r="R55" s="6"/>
    </row>
    <row r="56" spans="2:18" ht="18" customHeight="1" x14ac:dyDescent="0.25">
      <c r="B56" s="125"/>
      <c r="C56" s="106"/>
      <c r="D56" s="16"/>
      <c r="E56" s="34"/>
      <c r="F56" s="37">
        <v>0</v>
      </c>
      <c r="G56" s="35">
        <v>0</v>
      </c>
      <c r="H56" s="38" t="str">
        <f t="shared" si="11"/>
        <v/>
      </c>
      <c r="I56" s="33" t="str">
        <f>IF(OR($I$52=0,E56=0),"",IF(E56&gt;='Rozhodné datum'!$B$4,"ok",IF(H56&lt;=$I$52,"ok","překročeno*")))</f>
        <v/>
      </c>
      <c r="J56" s="58" t="str">
        <f t="shared" si="9"/>
        <v/>
      </c>
      <c r="K56" s="123" t="s">
        <v>67</v>
      </c>
      <c r="L56" s="60">
        <f>IF(E56=0,0,IF(E56&lt;'Rozhodné datum'!$B$3,"ANO","NE"))</f>
        <v>0</v>
      </c>
      <c r="M56" s="61">
        <f t="shared" si="10"/>
        <v>0</v>
      </c>
      <c r="N56" s="60">
        <f>IF(E56=0,0,IF(E56&lt;'Rozhodné datum'!$B$4,"ANO","NE"))</f>
        <v>0</v>
      </c>
      <c r="O56" s="61">
        <f>IF(Tabulka3[[#This Row],[Sloupec1]]="ANO",0,IF(N56="ANO",J56,0))</f>
        <v>0</v>
      </c>
      <c r="P56" s="61"/>
      <c r="Q56" s="6"/>
      <c r="R56" s="6"/>
    </row>
    <row r="57" spans="2:18" ht="18" customHeight="1" x14ac:dyDescent="0.25">
      <c r="B57" s="125"/>
      <c r="C57" s="106"/>
      <c r="D57" s="16"/>
      <c r="E57" s="34"/>
      <c r="F57" s="37">
        <v>0</v>
      </c>
      <c r="G57" s="35">
        <v>0</v>
      </c>
      <c r="H57" s="38" t="str">
        <f t="shared" si="11"/>
        <v/>
      </c>
      <c r="I57" s="33" t="str">
        <f>IF(OR($I$52=0,E57=0),"",IF(E57&gt;='Rozhodné datum'!$B$4,"ok",IF(H57&lt;=$I$52,"ok","překročeno*")))</f>
        <v/>
      </c>
      <c r="J57" s="58" t="str">
        <f t="shared" si="9"/>
        <v/>
      </c>
      <c r="K57" s="123"/>
      <c r="L57" s="60">
        <f>IF(E57=0,0,IF(E57&lt;'Rozhodné datum'!$B$3,"ANO","NE"))</f>
        <v>0</v>
      </c>
      <c r="M57" s="61">
        <f t="shared" si="10"/>
        <v>0</v>
      </c>
      <c r="N57" s="60">
        <f>IF(E57=0,0,IF(E57&lt;'Rozhodné datum'!$B$4,"ANO","NE"))</f>
        <v>0</v>
      </c>
      <c r="O57" s="61">
        <f>IF(Tabulka3[[#This Row],[Sloupec1]]="ANO",0,IF(N57="ANO",J57,0))</f>
        <v>0</v>
      </c>
      <c r="P57" s="61"/>
      <c r="Q57" s="6"/>
      <c r="R57" s="6"/>
    </row>
    <row r="58" spans="2:18" ht="18" customHeight="1" x14ac:dyDescent="0.25">
      <c r="B58" s="125"/>
      <c r="C58" s="106"/>
      <c r="D58" s="16"/>
      <c r="E58" s="34"/>
      <c r="F58" s="35">
        <v>0</v>
      </c>
      <c r="G58" s="35">
        <v>0</v>
      </c>
      <c r="H58" s="38" t="str">
        <f t="shared" si="11"/>
        <v/>
      </c>
      <c r="I58" s="33" t="str">
        <f>IF(OR($I$52=0,E58=0),"",IF(E58&gt;='Rozhodné datum'!$B$4,"ok",IF(H58&lt;=$I$52,"ok","překročeno*")))</f>
        <v/>
      </c>
      <c r="J58" s="58" t="str">
        <f t="shared" si="9"/>
        <v/>
      </c>
      <c r="K58" s="123"/>
      <c r="L58" s="60">
        <f>IF(E58=0,0,IF(E58&lt;'Rozhodné datum'!$B$3,"ANO","NE"))</f>
        <v>0</v>
      </c>
      <c r="M58" s="61">
        <f t="shared" si="10"/>
        <v>0</v>
      </c>
      <c r="N58" s="60">
        <f>IF(E58=0,0,IF(E58&lt;'Rozhodné datum'!$B$4,"ANO","NE"))</f>
        <v>0</v>
      </c>
      <c r="O58" s="61">
        <f>IF(Tabulka3[[#This Row],[Sloupec1]]="ANO",0,IF(N58="ANO",J58,0))</f>
        <v>0</v>
      </c>
      <c r="P58" s="61"/>
      <c r="Q58" s="6"/>
      <c r="R58" s="6"/>
    </row>
    <row r="59" spans="2:18" ht="18" customHeight="1" x14ac:dyDescent="0.25">
      <c r="B59" s="125"/>
      <c r="C59" s="106"/>
      <c r="D59" s="16"/>
      <c r="E59" s="34"/>
      <c r="F59" s="35">
        <v>0</v>
      </c>
      <c r="G59" s="35">
        <v>0</v>
      </c>
      <c r="H59" s="38" t="str">
        <f t="shared" si="11"/>
        <v/>
      </c>
      <c r="I59" s="33" t="str">
        <f>IF(OR($I$52=0,E59=0),"",IF(E59&gt;='Rozhodné datum'!$B$4,"ok",IF(H59&lt;=$I$52,"ok","překročeno*")))</f>
        <v/>
      </c>
      <c r="J59" s="58" t="str">
        <f t="shared" si="9"/>
        <v/>
      </c>
      <c r="K59" s="99">
        <f>SUM(Tabulka3[Sloupec4])</f>
        <v>0</v>
      </c>
      <c r="L59" s="60">
        <f>IF(E59=0,0,IF(E59&lt;'Rozhodné datum'!$B$3,"ANO","NE"))</f>
        <v>0</v>
      </c>
      <c r="M59" s="61">
        <f t="shared" si="10"/>
        <v>0</v>
      </c>
      <c r="N59" s="60">
        <f>IF(E59=0,0,IF(E59&lt;'Rozhodné datum'!$B$4,"ANO","NE"))</f>
        <v>0</v>
      </c>
      <c r="O59" s="61">
        <f>IF(Tabulka3[[#This Row],[Sloupec1]]="ANO",0,IF(N59="ANO",J59,0))</f>
        <v>0</v>
      </c>
      <c r="P59" s="61"/>
      <c r="Q59" s="6"/>
      <c r="R59" s="6"/>
    </row>
    <row r="60" spans="2:18" ht="18" customHeight="1" x14ac:dyDescent="0.25">
      <c r="B60" s="125"/>
      <c r="C60" s="106"/>
      <c r="D60" s="16"/>
      <c r="E60" s="34"/>
      <c r="F60" s="35">
        <v>0</v>
      </c>
      <c r="G60" s="35">
        <v>0</v>
      </c>
      <c r="H60" s="38" t="str">
        <f t="shared" si="11"/>
        <v/>
      </c>
      <c r="I60" s="33" t="str">
        <f>IF(OR($I$52=0,E60=0),"",IF(E60&gt;='Rozhodné datum'!$B$4,"ok",IF(H60&lt;=$I$52,"ok","překročeno*")))</f>
        <v/>
      </c>
      <c r="J60" s="58" t="str">
        <f t="shared" si="9"/>
        <v/>
      </c>
      <c r="K60" s="99"/>
      <c r="L60" s="60">
        <f>IF(E60=0,0,IF(E60&lt;'Rozhodné datum'!$B$3,"ANO","NE"))</f>
        <v>0</v>
      </c>
      <c r="M60" s="61">
        <f>IF(L60="ANO",J60,0)</f>
        <v>0</v>
      </c>
      <c r="N60" s="60">
        <f>IF(E60=0,0,IF(E60&lt;'Rozhodné datum'!$B$4,"ANO","NE"))</f>
        <v>0</v>
      </c>
      <c r="O60" s="61">
        <f>IF(Tabulka3[[#This Row],[Sloupec1]]="ANO",0,IF(N60="ANO",J60,0))</f>
        <v>0</v>
      </c>
      <c r="P60" s="61"/>
      <c r="Q60" s="6"/>
      <c r="R60" s="6"/>
    </row>
    <row r="61" spans="2:18" ht="18" customHeight="1" x14ac:dyDescent="0.25">
      <c r="B61" s="125"/>
      <c r="C61" s="106"/>
      <c r="D61" s="16"/>
      <c r="E61" s="34"/>
      <c r="F61" s="35">
        <v>0</v>
      </c>
      <c r="G61" s="35">
        <v>0</v>
      </c>
      <c r="H61" s="38" t="str">
        <f t="shared" si="11"/>
        <v/>
      </c>
      <c r="I61" s="33" t="str">
        <f>IF(OR($I$52=0,E61=0),"",IF(E61&gt;='Rozhodné datum'!$B$4,"ok",IF(H61&lt;=$I$52,"ok","překročeno*")))</f>
        <v/>
      </c>
      <c r="J61" s="58" t="str">
        <f t="shared" si="9"/>
        <v/>
      </c>
      <c r="K61" s="99"/>
      <c r="L61" s="60">
        <f>IF(E61=0,0,IF(E61&lt;'Rozhodné datum'!$B$3,"ANO","NE"))</f>
        <v>0</v>
      </c>
      <c r="M61" s="61">
        <f>IF(L61="ANO",J61,0)</f>
        <v>0</v>
      </c>
      <c r="N61" s="60">
        <f>IF(E61=0,0,IF(E61&lt;'Rozhodné datum'!$B$4,"ANO","NE"))</f>
        <v>0</v>
      </c>
      <c r="O61" s="61">
        <f>IF(Tabulka3[[#This Row],[Sloupec1]]="ANO",0,IF(N61="ANO",J61,0))</f>
        <v>0</v>
      </c>
      <c r="P61" s="61"/>
      <c r="Q61" s="6"/>
      <c r="R61" s="6"/>
    </row>
    <row r="62" spans="2:18" ht="18" customHeight="1" x14ac:dyDescent="0.25">
      <c r="B62" s="125"/>
      <c r="C62" s="106"/>
      <c r="D62" s="16"/>
      <c r="E62" s="34"/>
      <c r="F62" s="35">
        <v>0</v>
      </c>
      <c r="G62" s="35">
        <v>0</v>
      </c>
      <c r="H62" s="38" t="str">
        <f t="shared" si="11"/>
        <v/>
      </c>
      <c r="I62" s="33" t="str">
        <f>IF(OR($I$52=0,E62=0),"",IF(E62&gt;='Rozhodné datum'!$B$4,"ok",IF(H62&lt;=$I$52,"ok","překročeno*")))</f>
        <v/>
      </c>
      <c r="J62" s="58" t="str">
        <f t="shared" si="9"/>
        <v/>
      </c>
      <c r="K62" s="68" t="s">
        <v>68</v>
      </c>
      <c r="L62" s="60">
        <f>IF(E62=0,0,IF(E62&lt;'Rozhodné datum'!$B$3,"ANO","NE"))</f>
        <v>0</v>
      </c>
      <c r="M62" s="61">
        <f>IF(L62="ANO",J62,0)</f>
        <v>0</v>
      </c>
      <c r="N62" s="60">
        <f>IF(E62=0,0,IF(E62&lt;'Rozhodné datum'!$B$4,"ANO","NE"))</f>
        <v>0</v>
      </c>
      <c r="O62" s="61">
        <f>IF(Tabulka3[[#This Row],[Sloupec1]]="ANO",0,IF(N62="ANO",J62,0))</f>
        <v>0</v>
      </c>
      <c r="P62" s="61"/>
      <c r="Q62" s="6"/>
      <c r="R62" s="6"/>
    </row>
    <row r="63" spans="2:18" ht="18" customHeight="1" x14ac:dyDescent="0.25">
      <c r="B63" s="125"/>
      <c r="C63" s="106"/>
      <c r="D63" s="16"/>
      <c r="E63" s="34"/>
      <c r="F63" s="35">
        <v>0</v>
      </c>
      <c r="G63" s="35">
        <v>0</v>
      </c>
      <c r="H63" s="38" t="str">
        <f t="shared" si="11"/>
        <v/>
      </c>
      <c r="I63" s="33" t="str">
        <f>IF(OR($I$52=0,E63=0),"",IF(E63&gt;='Rozhodné datum'!$B$4,"ok",IF(H63&lt;=$I$52,"ok","překročeno*")))</f>
        <v/>
      </c>
      <c r="J63" s="58" t="str">
        <f t="shared" si="9"/>
        <v/>
      </c>
      <c r="K63" s="66">
        <f>SUM(K53,K59)</f>
        <v>0</v>
      </c>
      <c r="L63" s="60">
        <f>IF(E63=0,0,IF(E63&lt;'Rozhodné datum'!$B$3,"ANO","NE"))</f>
        <v>0</v>
      </c>
      <c r="M63" s="61">
        <f t="shared" si="10"/>
        <v>0</v>
      </c>
      <c r="N63" s="60">
        <f>IF(E63=0,0,IF(E63&lt;'Rozhodné datum'!$B$4,"ANO","NE"))</f>
        <v>0</v>
      </c>
      <c r="O63" s="61">
        <f>IF(Tabulka3[[#This Row],[Sloupec1]]="ANO",0,IF(N63="ANO",J63,0))</f>
        <v>0</v>
      </c>
      <c r="P63" s="61"/>
      <c r="Q63" s="6"/>
      <c r="R63" s="6"/>
    </row>
    <row r="64" spans="2:18" ht="31.5" customHeight="1" x14ac:dyDescent="0.25">
      <c r="B64" s="125" t="s">
        <v>70</v>
      </c>
      <c r="C64" s="53" t="s">
        <v>40</v>
      </c>
      <c r="D64" s="13" t="s">
        <v>8</v>
      </c>
      <c r="E64" s="42" t="s">
        <v>17</v>
      </c>
      <c r="F64" s="14" t="s">
        <v>18</v>
      </c>
      <c r="G64" s="14" t="s">
        <v>19</v>
      </c>
      <c r="H64" s="43">
        <v>0.3</v>
      </c>
      <c r="I64" s="22">
        <f>F8*0.3</f>
        <v>0</v>
      </c>
      <c r="J64" s="57" t="s">
        <v>41</v>
      </c>
      <c r="K64" s="59"/>
      <c r="L64" s="19"/>
      <c r="M64" s="19"/>
      <c r="N64" s="6"/>
      <c r="O64" s="6"/>
      <c r="P64" s="7"/>
    </row>
    <row r="65" spans="2:18" ht="112.5" x14ac:dyDescent="0.25">
      <c r="B65" s="125"/>
      <c r="C65" s="54" t="s">
        <v>78</v>
      </c>
      <c r="D65" s="16"/>
      <c r="E65" s="34" t="s">
        <v>13</v>
      </c>
      <c r="F65" s="35">
        <f>SUM(F41:F51)+SUM(F53:F63)</f>
        <v>0</v>
      </c>
      <c r="G65" s="35">
        <f>SUM(G41:G51)+SUM(G53:G63)</f>
        <v>0</v>
      </c>
      <c r="H65" s="36">
        <f>ABS(F65)-ABS(G65)</f>
        <v>0</v>
      </c>
      <c r="I65" s="33" t="str">
        <f>IF(H65&lt;=$I$64,"ok","překročeno")</f>
        <v>ok</v>
      </c>
      <c r="J65" s="58">
        <f>IF(F8=0,0,IF(H65&lt;=0,0,H65/F8))</f>
        <v>0</v>
      </c>
      <c r="K65" s="19"/>
      <c r="L65" s="19"/>
      <c r="M65" s="19"/>
      <c r="N65" s="6"/>
      <c r="O65" s="6"/>
      <c r="P65" s="7"/>
    </row>
    <row r="66" spans="2:18" ht="30" x14ac:dyDescent="0.25">
      <c r="B66" s="124" t="s">
        <v>71</v>
      </c>
      <c r="C66" s="53" t="s">
        <v>48</v>
      </c>
      <c r="D66" s="13" t="s">
        <v>8</v>
      </c>
      <c r="E66" s="42" t="s">
        <v>17</v>
      </c>
      <c r="F66" s="14" t="s">
        <v>18</v>
      </c>
      <c r="G66" s="14" t="s">
        <v>19</v>
      </c>
      <c r="H66" s="32"/>
      <c r="I66" s="19"/>
      <c r="J66" s="19"/>
      <c r="K66" s="19"/>
      <c r="L66" s="19"/>
      <c r="M66" s="19"/>
      <c r="N66" s="19"/>
      <c r="O66" s="19"/>
      <c r="P66" s="19"/>
      <c r="Q66" s="6"/>
      <c r="R66" s="6"/>
    </row>
    <row r="67" spans="2:18" ht="43.9" customHeight="1" x14ac:dyDescent="0.25">
      <c r="B67" s="124"/>
      <c r="C67" s="106" t="s">
        <v>72</v>
      </c>
      <c r="D67" s="16"/>
      <c r="E67" s="97" t="s">
        <v>50</v>
      </c>
      <c r="F67" s="98"/>
      <c r="G67" s="98"/>
      <c r="H67" s="29"/>
      <c r="I67" s="21"/>
      <c r="J67" s="19"/>
      <c r="K67" s="19"/>
      <c r="L67" s="19"/>
      <c r="M67" s="19"/>
      <c r="N67" s="19"/>
      <c r="O67" s="19"/>
      <c r="P67" s="19"/>
      <c r="Q67" s="6"/>
      <c r="R67" s="6"/>
    </row>
    <row r="68" spans="2:18" ht="18" customHeight="1" x14ac:dyDescent="0.25">
      <c r="B68" s="124"/>
      <c r="C68" s="106"/>
      <c r="D68" s="16"/>
      <c r="E68" s="34" t="s">
        <v>13</v>
      </c>
      <c r="F68" s="35">
        <v>0</v>
      </c>
      <c r="G68" s="35">
        <v>0</v>
      </c>
      <c r="H68" s="30"/>
      <c r="I68" s="19"/>
      <c r="J68" s="19"/>
      <c r="K68" s="19"/>
      <c r="L68" s="19"/>
      <c r="M68" s="19"/>
      <c r="N68" s="19"/>
      <c r="O68" s="19"/>
      <c r="P68" s="19"/>
      <c r="Q68" s="6"/>
      <c r="R68" s="6"/>
    </row>
    <row r="69" spans="2:18" ht="18" customHeight="1" x14ac:dyDescent="0.25">
      <c r="B69" s="124"/>
      <c r="C69" s="106"/>
      <c r="D69" s="16"/>
      <c r="E69" s="34" t="s">
        <v>13</v>
      </c>
      <c r="F69" s="35">
        <v>0</v>
      </c>
      <c r="G69" s="35">
        <v>0</v>
      </c>
      <c r="H69" s="30"/>
      <c r="I69" s="19"/>
      <c r="J69" s="19"/>
      <c r="K69" s="19"/>
      <c r="L69" s="19"/>
      <c r="M69" s="19"/>
      <c r="N69" s="19"/>
      <c r="O69" s="19"/>
      <c r="P69" s="19"/>
      <c r="Q69" s="6"/>
      <c r="R69" s="6"/>
    </row>
    <row r="70" spans="2:18" ht="18" customHeight="1" x14ac:dyDescent="0.25">
      <c r="B70" s="124"/>
      <c r="C70" s="106"/>
      <c r="D70" s="16"/>
      <c r="E70" s="34" t="s">
        <v>13</v>
      </c>
      <c r="F70" s="35">
        <v>0</v>
      </c>
      <c r="G70" s="35">
        <v>0</v>
      </c>
      <c r="H70" s="30"/>
      <c r="I70" s="19"/>
      <c r="J70" s="19"/>
      <c r="K70" s="19"/>
      <c r="L70" s="19"/>
      <c r="M70" s="19"/>
      <c r="N70" s="19"/>
      <c r="O70" s="19"/>
      <c r="P70" s="19"/>
      <c r="Q70" s="6"/>
      <c r="R70" s="6"/>
    </row>
    <row r="71" spans="2:18" ht="18" customHeight="1" x14ac:dyDescent="0.25">
      <c r="B71" s="124"/>
      <c r="C71" s="106"/>
      <c r="D71" s="16"/>
      <c r="E71" s="34" t="s">
        <v>13</v>
      </c>
      <c r="F71" s="35">
        <v>0</v>
      </c>
      <c r="G71" s="35">
        <v>0</v>
      </c>
      <c r="H71" s="29"/>
      <c r="I71" s="21"/>
      <c r="J71" s="19"/>
      <c r="K71" s="19"/>
      <c r="L71" s="19"/>
      <c r="M71" s="19"/>
      <c r="N71" s="19"/>
      <c r="O71" s="19"/>
      <c r="P71" s="19"/>
      <c r="Q71" s="6"/>
      <c r="R71" s="6"/>
    </row>
    <row r="72" spans="2:18" ht="18" customHeight="1" x14ac:dyDescent="0.25">
      <c r="B72" s="124"/>
      <c r="C72" s="106"/>
      <c r="D72" s="16"/>
      <c r="E72" s="34" t="s">
        <v>13</v>
      </c>
      <c r="F72" s="35">
        <v>0</v>
      </c>
      <c r="G72" s="35">
        <v>0</v>
      </c>
      <c r="H72" s="30"/>
      <c r="I72" s="19"/>
      <c r="J72" s="19"/>
      <c r="K72" s="19"/>
      <c r="L72" s="19"/>
      <c r="M72" s="19"/>
      <c r="N72" s="19"/>
      <c r="O72" s="19"/>
      <c r="P72" s="19"/>
      <c r="Q72" s="6"/>
      <c r="R72" s="6"/>
    </row>
    <row r="73" spans="2:18" ht="18" customHeight="1" x14ac:dyDescent="0.25">
      <c r="B73" s="124"/>
      <c r="C73" s="106"/>
      <c r="D73" s="16"/>
      <c r="E73" s="34" t="s">
        <v>13</v>
      </c>
      <c r="F73" s="35">
        <v>0</v>
      </c>
      <c r="G73" s="35">
        <v>0</v>
      </c>
      <c r="H73" s="30"/>
      <c r="I73" s="19"/>
      <c r="J73" s="19"/>
      <c r="K73" s="19"/>
      <c r="L73" s="19"/>
      <c r="M73" s="19"/>
      <c r="N73" s="19"/>
      <c r="O73" s="19"/>
      <c r="P73" s="19"/>
      <c r="Q73" s="6"/>
      <c r="R73" s="6"/>
    </row>
    <row r="74" spans="2:18" ht="18" customHeight="1" x14ac:dyDescent="0.25">
      <c r="B74" s="124"/>
      <c r="C74" s="106"/>
      <c r="D74" s="16"/>
      <c r="E74" s="34" t="s">
        <v>13</v>
      </c>
      <c r="F74" s="35">
        <v>0</v>
      </c>
      <c r="G74" s="35">
        <v>0</v>
      </c>
      <c r="H74" s="30"/>
      <c r="I74" s="19"/>
      <c r="J74" s="19"/>
      <c r="K74" s="19"/>
      <c r="L74" s="19"/>
      <c r="M74" s="19"/>
      <c r="N74" s="19"/>
      <c r="O74" s="19"/>
      <c r="P74" s="19"/>
      <c r="Q74" s="6"/>
      <c r="R74" s="6"/>
    </row>
    <row r="75" spans="2:18" ht="18" customHeight="1" x14ac:dyDescent="0.25">
      <c r="B75" s="124"/>
      <c r="C75" s="106"/>
      <c r="D75" s="16"/>
      <c r="E75" s="34" t="s">
        <v>13</v>
      </c>
      <c r="F75" s="35">
        <v>0</v>
      </c>
      <c r="G75" s="35">
        <v>0</v>
      </c>
      <c r="H75" s="30"/>
      <c r="I75" s="19"/>
      <c r="J75" s="19"/>
      <c r="K75" s="19"/>
      <c r="L75" s="19"/>
      <c r="M75" s="19"/>
      <c r="N75" s="19"/>
      <c r="O75" s="19"/>
      <c r="P75" s="19"/>
      <c r="Q75" s="6"/>
      <c r="R75" s="6"/>
    </row>
    <row r="76" spans="2:18" ht="18" customHeight="1" x14ac:dyDescent="0.25">
      <c r="B76" s="124"/>
      <c r="C76" s="106"/>
      <c r="D76" s="16"/>
      <c r="E76" s="34" t="s">
        <v>13</v>
      </c>
      <c r="F76" s="35">
        <v>0</v>
      </c>
      <c r="G76" s="35">
        <v>0</v>
      </c>
      <c r="H76" s="29"/>
      <c r="I76" s="21"/>
      <c r="J76" s="19"/>
      <c r="K76" s="19"/>
      <c r="L76" s="19"/>
      <c r="M76" s="19"/>
      <c r="N76" s="19"/>
      <c r="O76" s="19"/>
      <c r="P76" s="19"/>
      <c r="Q76" s="6"/>
      <c r="R76" s="6"/>
    </row>
    <row r="77" spans="2:18" ht="18" customHeight="1" x14ac:dyDescent="0.25">
      <c r="B77" s="124"/>
      <c r="C77" s="106"/>
      <c r="D77" s="16"/>
      <c r="E77" s="34" t="s">
        <v>13</v>
      </c>
      <c r="F77" s="35">
        <v>0</v>
      </c>
      <c r="G77" s="35">
        <v>0</v>
      </c>
      <c r="H77" s="30"/>
      <c r="I77" s="19"/>
      <c r="J77" s="19"/>
      <c r="K77" s="19"/>
      <c r="L77" s="19"/>
      <c r="M77" s="19"/>
      <c r="N77" s="19"/>
      <c r="O77" s="19"/>
      <c r="P77" s="19"/>
      <c r="Q77" s="6"/>
      <c r="R77" s="6"/>
    </row>
    <row r="78" spans="2:18" ht="18" customHeight="1" x14ac:dyDescent="0.25">
      <c r="B78" s="124"/>
      <c r="C78" s="106"/>
      <c r="D78" s="16"/>
      <c r="E78" s="34" t="s">
        <v>13</v>
      </c>
      <c r="F78" s="35">
        <v>0</v>
      </c>
      <c r="G78" s="35">
        <v>0</v>
      </c>
      <c r="H78" s="30"/>
      <c r="I78" s="19"/>
      <c r="J78" s="19"/>
      <c r="K78" s="19"/>
      <c r="L78" s="19"/>
      <c r="M78" s="19"/>
      <c r="N78" s="19"/>
      <c r="O78" s="19"/>
      <c r="P78" s="19"/>
      <c r="Q78" s="6"/>
      <c r="R78" s="6"/>
    </row>
    <row r="79" spans="2:18" ht="18" customHeight="1" x14ac:dyDescent="0.25">
      <c r="B79" s="124"/>
      <c r="C79" s="106"/>
      <c r="D79" s="16"/>
      <c r="E79" s="34" t="s">
        <v>13</v>
      </c>
      <c r="F79" s="35">
        <v>0</v>
      </c>
      <c r="G79" s="35">
        <v>0</v>
      </c>
      <c r="H79" s="30"/>
      <c r="I79" s="19"/>
      <c r="J79" s="19"/>
      <c r="K79" s="19"/>
      <c r="L79" s="19"/>
      <c r="M79" s="19"/>
      <c r="N79" s="19"/>
      <c r="O79" s="19"/>
      <c r="P79" s="19"/>
      <c r="Q79" s="6"/>
      <c r="R79" s="6"/>
    </row>
    <row r="80" spans="2:18" ht="30" x14ac:dyDescent="0.25">
      <c r="B80" s="124" t="s">
        <v>73</v>
      </c>
      <c r="C80" s="53" t="s">
        <v>52</v>
      </c>
      <c r="D80" s="13" t="s">
        <v>8</v>
      </c>
      <c r="E80" s="42" t="s">
        <v>17</v>
      </c>
      <c r="F80" s="17" t="s">
        <v>53</v>
      </c>
      <c r="G80" s="17" t="s">
        <v>54</v>
      </c>
      <c r="H80" s="19"/>
      <c r="I80" s="19"/>
      <c r="J80" s="19"/>
      <c r="K80" s="19"/>
      <c r="L80" s="19"/>
      <c r="M80" s="19"/>
      <c r="N80" s="19"/>
      <c r="O80" s="19"/>
      <c r="P80" s="19"/>
      <c r="Q80" s="6"/>
      <c r="R80" s="6"/>
    </row>
    <row r="81" spans="1:18" ht="140.1" customHeight="1" x14ac:dyDescent="0.25">
      <c r="B81" s="124"/>
      <c r="C81" s="126" t="s">
        <v>79</v>
      </c>
      <c r="D81" s="94"/>
      <c r="E81" s="91" t="s">
        <v>13</v>
      </c>
      <c r="F81" s="85"/>
      <c r="G81" s="88"/>
      <c r="H81" s="19"/>
      <c r="I81" s="19"/>
      <c r="J81" s="19"/>
      <c r="K81" s="19"/>
      <c r="L81" s="19"/>
      <c r="M81" s="19"/>
      <c r="N81" s="19"/>
      <c r="O81" s="19"/>
      <c r="P81" s="19"/>
      <c r="Q81" s="6"/>
      <c r="R81" s="6"/>
    </row>
    <row r="82" spans="1:18" ht="18" customHeight="1" x14ac:dyDescent="0.25">
      <c r="B82" s="124"/>
      <c r="C82" s="127"/>
      <c r="D82" s="95"/>
      <c r="E82" s="92"/>
      <c r="F82" s="86"/>
      <c r="G82" s="89"/>
      <c r="H82" s="19"/>
      <c r="I82" s="19"/>
      <c r="J82" s="19"/>
      <c r="K82" s="19"/>
      <c r="L82" s="19"/>
      <c r="M82" s="19"/>
      <c r="N82" s="19"/>
      <c r="O82" s="19"/>
      <c r="P82" s="19"/>
      <c r="Q82" s="6"/>
      <c r="R82" s="6"/>
    </row>
    <row r="83" spans="1:18" ht="18" customHeight="1" x14ac:dyDescent="0.25">
      <c r="B83" s="124"/>
      <c r="C83" s="128"/>
      <c r="D83" s="96"/>
      <c r="E83" s="93"/>
      <c r="F83" s="87"/>
      <c r="G83" s="90"/>
      <c r="H83" s="19"/>
      <c r="I83" s="19"/>
      <c r="J83" s="19"/>
      <c r="K83" s="19"/>
      <c r="L83" s="19"/>
      <c r="M83" s="19"/>
      <c r="N83" s="19"/>
      <c r="O83" s="19"/>
      <c r="P83" s="19"/>
      <c r="Q83" s="6"/>
      <c r="R83" s="6"/>
    </row>
    <row r="84" spans="1:18" ht="39" customHeight="1" x14ac:dyDescent="0.25">
      <c r="A84" s="7"/>
      <c r="B84" s="64"/>
      <c r="C84" s="18"/>
      <c r="D84" s="62"/>
      <c r="E84" s="62"/>
      <c r="F84" s="62"/>
      <c r="G84" s="62"/>
      <c r="H84" s="19"/>
      <c r="I84" s="19"/>
      <c r="J84" s="6"/>
      <c r="K84" s="6"/>
      <c r="L84" s="6"/>
      <c r="M84" s="6"/>
      <c r="N84" s="7"/>
      <c r="O84" s="7"/>
      <c r="P84" s="7"/>
    </row>
    <row r="85" spans="1:18" x14ac:dyDescent="0.25">
      <c r="A85" s="7"/>
      <c r="B85" s="65"/>
      <c r="C85" s="6" t="s">
        <v>56</v>
      </c>
      <c r="D85" s="6"/>
      <c r="E85" s="6"/>
      <c r="F85" s="6"/>
      <c r="G85" s="6"/>
      <c r="H85" s="19"/>
      <c r="I85" s="19"/>
      <c r="J85" s="6"/>
      <c r="K85" s="6"/>
      <c r="L85" s="6"/>
      <c r="M85" s="6"/>
      <c r="N85" s="7"/>
      <c r="O85" s="7"/>
      <c r="P85" s="7"/>
    </row>
    <row r="86" spans="1:18" x14ac:dyDescent="0.25">
      <c r="C86" s="19"/>
      <c r="D86" s="6"/>
      <c r="E86" s="6"/>
      <c r="F86" s="6"/>
      <c r="G86" s="6"/>
      <c r="H86" s="19"/>
      <c r="I86" s="19"/>
      <c r="J86" s="19"/>
      <c r="K86" s="19"/>
      <c r="L86" s="19"/>
      <c r="M86" s="19"/>
      <c r="N86" s="19"/>
      <c r="O86" s="19"/>
      <c r="P86" s="19"/>
      <c r="Q86" s="6"/>
      <c r="R86" s="6"/>
    </row>
    <row r="87" spans="1:18" x14ac:dyDescent="0.25">
      <c r="C87" s="19"/>
      <c r="D87" s="6"/>
      <c r="E87" s="6"/>
      <c r="F87" s="6"/>
      <c r="G87" s="6"/>
      <c r="H87" s="19"/>
      <c r="I87" s="19"/>
      <c r="J87" s="19"/>
      <c r="K87" s="19"/>
      <c r="L87" s="19"/>
      <c r="M87" s="19"/>
      <c r="N87" s="19"/>
      <c r="O87" s="19"/>
      <c r="P87" s="19"/>
      <c r="Q87" s="6"/>
      <c r="R87" s="6"/>
    </row>
  </sheetData>
  <sheetProtection sheet="1" formatColumns="0" formatRows="0" insertColumns="0" insertHyperlinks="0" deleteRows="0" sort="0" autoFilter="0" pivotTables="0"/>
  <mergeCells count="42">
    <mergeCell ref="G81:G83"/>
    <mergeCell ref="B80:B83"/>
    <mergeCell ref="C81:C83"/>
    <mergeCell ref="D81:D83"/>
    <mergeCell ref="E81:E83"/>
    <mergeCell ref="F81:F83"/>
    <mergeCell ref="K41:K43"/>
    <mergeCell ref="K44:K46"/>
    <mergeCell ref="K47:K49"/>
    <mergeCell ref="B66:B79"/>
    <mergeCell ref="C67:C79"/>
    <mergeCell ref="E67:G67"/>
    <mergeCell ref="K53:K55"/>
    <mergeCell ref="K56:K58"/>
    <mergeCell ref="K59:K61"/>
    <mergeCell ref="B52:B63"/>
    <mergeCell ref="C53:C63"/>
    <mergeCell ref="B64:B65"/>
    <mergeCell ref="B40:B51"/>
    <mergeCell ref="C41:C51"/>
    <mergeCell ref="D5:D6"/>
    <mergeCell ref="E5:E6"/>
    <mergeCell ref="F5:G6"/>
    <mergeCell ref="D2:H2"/>
    <mergeCell ref="D3:H3"/>
    <mergeCell ref="D4:H4"/>
    <mergeCell ref="H5:H6"/>
    <mergeCell ref="K23:K30"/>
    <mergeCell ref="B31:B39"/>
    <mergeCell ref="C32:C39"/>
    <mergeCell ref="K32:K39"/>
    <mergeCell ref="A12:B12"/>
    <mergeCell ref="B13:B21"/>
    <mergeCell ref="C14:C21"/>
    <mergeCell ref="E14:G14"/>
    <mergeCell ref="B22:B30"/>
    <mergeCell ref="C23:C30"/>
    <mergeCell ref="F7:G7"/>
    <mergeCell ref="F8:G8"/>
    <mergeCell ref="F9:G9"/>
    <mergeCell ref="F10:G10"/>
    <mergeCell ref="F11:G11"/>
  </mergeCells>
  <phoneticPr fontId="17" type="noConversion"/>
  <conditionalFormatting sqref="I23:I30">
    <cfRule type="containsText" dxfId="25" priority="17" operator="containsText" text="překročeno">
      <formula>NOT(ISERROR(SEARCH("překročeno",I23)))</formula>
    </cfRule>
  </conditionalFormatting>
  <conditionalFormatting sqref="I41:I51">
    <cfRule type="containsText" dxfId="24" priority="16" operator="containsText" text="překročeno">
      <formula>NOT(ISERROR(SEARCH("překročeno",I41)))</formula>
    </cfRule>
  </conditionalFormatting>
  <conditionalFormatting sqref="I53:I63">
    <cfRule type="containsText" dxfId="23" priority="14" operator="containsText" text="překročeno">
      <formula>NOT(ISERROR(SEARCH("překročeno",I53)))</formula>
    </cfRule>
  </conditionalFormatting>
  <conditionalFormatting sqref="K23:K30">
    <cfRule type="cellIs" dxfId="22" priority="12" operator="greaterThanOrEqual">
      <formula>0.1</formula>
    </cfRule>
  </conditionalFormatting>
  <conditionalFormatting sqref="I32:I39">
    <cfRule type="containsText" dxfId="21" priority="13" operator="containsText" text="překročeno">
      <formula>NOT(ISERROR(SEARCH("překročeno",I32)))</formula>
    </cfRule>
  </conditionalFormatting>
  <conditionalFormatting sqref="K32:K39">
    <cfRule type="cellIs" dxfId="20" priority="11" operator="greaterThanOrEqual">
      <formula>0.15</formula>
    </cfRule>
  </conditionalFormatting>
  <conditionalFormatting sqref="K41:K43">
    <cfRule type="cellIs" dxfId="19" priority="10" operator="greaterThan">
      <formula>0.5</formula>
    </cfRule>
  </conditionalFormatting>
  <conditionalFormatting sqref="K53 K55">
    <cfRule type="cellIs" dxfId="18" priority="9" operator="greaterThan">
      <formula>0.5</formula>
    </cfRule>
  </conditionalFormatting>
  <conditionalFormatting sqref="K47:K49">
    <cfRule type="expression" dxfId="17" priority="4">
      <formula>IF(SUM($O$41:$O$51)=0,0,SUM($J$41:$J$51))&gt;0.5</formula>
    </cfRule>
  </conditionalFormatting>
  <conditionalFormatting sqref="K59:K61">
    <cfRule type="expression" dxfId="16" priority="3">
      <formula>IF(SUM($O$53:$O$63)=0,0,SUM($J$53:$J$63))&gt;0.5</formula>
    </cfRule>
  </conditionalFormatting>
  <conditionalFormatting sqref="I65">
    <cfRule type="containsText" dxfId="15" priority="2" operator="containsText" text="překročeno">
      <formula>NOT(ISERROR(SEARCH("překročeno",I65)))</formula>
    </cfRule>
  </conditionalFormatting>
  <conditionalFormatting sqref="J65">
    <cfRule type="cellIs" dxfId="14" priority="1" operator="greaterThan">
      <formula>0.3</formula>
    </cfRule>
  </conditionalFormatting>
  <pageMargins left="0.7" right="0.7" top="0.78740157499999996" bottom="0.78740157499999996" header="0.3" footer="0.3"/>
  <pageSetup paperSize="9" orientation="portrait" r:id="rId1"/>
  <legacyDrawing r:id="rId2"/>
  <tableParts count="2">
    <tablePart r:id="rId3"/>
    <tablePart r:id="rId4"/>
  </tableParts>
  <extLst>
    <ext xmlns:x14="http://schemas.microsoft.com/office/spreadsheetml/2009/9/main" uri="{78C0D931-6437-407d-A8EE-F0AAD7539E65}">
      <x14:conditionalFormattings>
        <x14:conditionalFormatting xmlns:xm="http://schemas.microsoft.com/office/excel/2006/main">
          <x14:cfRule type="expression" priority="6" id="{4AB4A4DB-7DBA-4BDD-8DAF-05255CB59D69}">
            <xm:f>AND(E41&gt;='Rozhodné datum'!$B$3,E41&lt;'Rozhodné datum'!$B$4,I41="Překročeno*")</xm:f>
            <x14:dxf>
              <fill>
                <patternFill>
                  <bgColor rgb="FF92D050"/>
                </patternFill>
              </fill>
            </x14:dxf>
          </x14:cfRule>
          <xm:sqref>I41:I51</xm:sqref>
        </x14:conditionalFormatting>
        <x14:conditionalFormatting xmlns:xm="http://schemas.microsoft.com/office/excel/2006/main">
          <x14:cfRule type="expression" priority="5" id="{F1683189-48B9-4F56-BE6B-38EDB2439F63}">
            <xm:f>AND(E53&gt;='Rozhodné datum'!$B$3,E53&lt;'Rozhodné datum'!$B$4,I53="Překročeno*")</xm:f>
            <x14:dxf>
              <fill>
                <patternFill>
                  <bgColor rgb="FF92D050"/>
                </patternFill>
              </fill>
            </x14:dxf>
          </x14:cfRule>
          <xm:sqref>I53:I63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1557A-E1FB-4807-82ED-9C66EED23773}">
  <dimension ref="B2:B4"/>
  <sheetViews>
    <sheetView workbookViewId="0">
      <selection activeCell="B5" sqref="B5"/>
    </sheetView>
  </sheetViews>
  <sheetFormatPr defaultRowHeight="15" x14ac:dyDescent="0.25"/>
  <cols>
    <col min="2" max="2" width="10.140625" bestFit="1" customWidth="1"/>
  </cols>
  <sheetData>
    <row r="2" spans="2:2" x14ac:dyDescent="0.25">
      <c r="B2" t="s">
        <v>74</v>
      </c>
    </row>
    <row r="3" spans="2:2" x14ac:dyDescent="0.25">
      <c r="B3" s="5">
        <v>45123</v>
      </c>
    </row>
    <row r="4" spans="2:2" x14ac:dyDescent="0.25">
      <c r="B4" s="5">
        <v>47848</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55b9b8e6-ce93-484b-85c3-60be995bde3d" xsi:nil="true"/>
    <lcf76f155ced4ddcb4097134ff3c332f xmlns="30e291ad-f7e7-49f6-86f9-67da3b83edbb">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1549CDEB83DA341B73C89BFF0739B7C" ma:contentTypeVersion="16" ma:contentTypeDescription="Create a new document." ma:contentTypeScope="" ma:versionID="1b42fad5f59c1fe7e40c3bd514fec3eb">
  <xsd:schema xmlns:xsd="http://www.w3.org/2001/XMLSchema" xmlns:xs="http://www.w3.org/2001/XMLSchema" xmlns:p="http://schemas.microsoft.com/office/2006/metadata/properties" xmlns:ns2="30e291ad-f7e7-49f6-86f9-67da3b83edbb" xmlns:ns3="55b9b8e6-ce93-484b-85c3-60be995bde3d" targetNamespace="http://schemas.microsoft.com/office/2006/metadata/properties" ma:root="true" ma:fieldsID="11ede3a94b7cb5faf7882cce0a7ac228" ns2:_="" ns3:_="">
    <xsd:import namespace="30e291ad-f7e7-49f6-86f9-67da3b83edbb"/>
    <xsd:import namespace="55b9b8e6-ce93-484b-85c3-60be995bde3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e291ad-f7e7-49f6-86f9-67da3b83e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ee38a382-c502-43bf-abac-d2fc7936176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5b9b8e6-ce93-484b-85c3-60be995bde3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88a37478-2f02-4567-ab3e-676bfd2a5623}" ma:internalName="TaxCatchAll" ma:showField="CatchAllData" ma:web="55b9b8e6-ce93-484b-85c3-60be995bde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7033A67-035B-48F9-9218-C70C887E3ED0}">
  <ds:schemaRefs>
    <ds:schemaRef ds:uri="http://schemas.microsoft.com/sharepoint/v3/contenttype/forms"/>
  </ds:schemaRefs>
</ds:datastoreItem>
</file>

<file path=customXml/itemProps2.xml><?xml version="1.0" encoding="utf-8"?>
<ds:datastoreItem xmlns:ds="http://schemas.openxmlformats.org/officeDocument/2006/customXml" ds:itemID="{39AC2C09-4932-48B8-AD85-8632EA17DE86}">
  <ds:schemaRefs>
    <ds:schemaRef ds:uri="http://schemas.microsoft.com/office/2006/metadata/properties"/>
    <ds:schemaRef ds:uri="http://schemas.microsoft.com/office/infopath/2007/PartnerControls"/>
    <ds:schemaRef ds:uri="55b9b8e6-ce93-484b-85c3-60be995bde3d"/>
    <ds:schemaRef ds:uri="30e291ad-f7e7-49f6-86f9-67da3b83edbb"/>
  </ds:schemaRefs>
</ds:datastoreItem>
</file>

<file path=customXml/itemProps3.xml><?xml version="1.0" encoding="utf-8"?>
<ds:datastoreItem xmlns:ds="http://schemas.openxmlformats.org/officeDocument/2006/customXml" ds:itemID="{716D15F8-F904-4B97-A733-641026D542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0e291ad-f7e7-49f6-86f9-67da3b83edbb"/>
    <ds:schemaRef ds:uri="55b9b8e6-ce93-484b-85c3-60be995bde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Titulní strana</vt:lpstr>
      <vt:lpstr>Přehled-ZZVZ</vt:lpstr>
      <vt:lpstr>Přehled-MPZ</vt:lpstr>
      <vt:lpstr>Rozhodné datum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Barková Eva</dc:creator>
  <cp:keywords/>
  <dc:description/>
  <cp:lastModifiedBy>Tomášek Radek</cp:lastModifiedBy>
  <cp:revision/>
  <dcterms:created xsi:type="dcterms:W3CDTF">2016-11-08T12:49:22Z</dcterms:created>
  <dcterms:modified xsi:type="dcterms:W3CDTF">2023-11-30T08:02:39Z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0x01010031549CDEB83DA341B73C89BFF0739B7C</vt:lpwstr>
  </property>
  <property fmtid="{D5CDD505-2E9C-101B-9397-08002B2CF9AE}" pid="3" name="MediaServiceImageTags">
    <vt:lpwstr/>
  </property>
</Properties>
</file>